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_65\IP\"/>
    </mc:Choice>
  </mc:AlternateContent>
  <bookViews>
    <workbookView xWindow="0" yWindow="0" windowWidth="25200" windowHeight="11850" tabRatio="913" activeTab="1"/>
  </bookViews>
  <sheets>
    <sheet name="Baserate  NEW ค่า K" sheetId="8" r:id="rId1"/>
    <sheet name="IP 65" sheetId="1" r:id="rId2"/>
    <sheet name="รับโอนล่วงหน้า" sheetId="13" r:id="rId3"/>
    <sheet name="แจ้งยอดหลังปรับเกลี่ย (2)" sheetId="25" r:id="rId4"/>
    <sheet name="Covid" sheetId="17" r:id="rId5"/>
    <sheet name="เหมาจ่าย HI-CI" sheetId="18" r:id="rId6"/>
    <sheet name="X-ray" sheetId="22" r:id="rId7"/>
    <sheet name="สรุปโอนเงิน" sheetId="20" r:id="rId8"/>
    <sheet name="นำเสนอ covid" sheetId="26" r:id="rId9"/>
    <sheet name="นำเสนอ (2)" sheetId="28" r:id="rId10"/>
    <sheet name="นำเสนอ ก..ย" sheetId="29" r:id="rId11"/>
    <sheet name="CF" sheetId="30" r:id="rId12"/>
    <sheet name="บริหารงบcovid" sheetId="31" r:id="rId13"/>
    <sheet name="ส่งมาด้วย2" sheetId="32" r:id="rId14"/>
    <sheet name="ปิดยอดประกัน 65" sheetId="34" r:id="rId15"/>
    <sheet name="นำเสนอ" sheetId="35" r:id="rId16"/>
  </sheets>
  <externalReferences>
    <externalReference r:id="rId17"/>
    <externalReference r:id="rId18"/>
  </externalReferences>
  <definedNames>
    <definedName name="_xlnm._FilterDatabase" localSheetId="3" hidden="1">'แจ้งยอดหลังปรับเกลี่ย (2)'!$A$3:$X$996</definedName>
    <definedName name="_xlnm._FilterDatabase" localSheetId="14" hidden="1">'ปิดยอดประกัน 65'!$A$1:$P$919</definedName>
    <definedName name="_q06" localSheetId="6">#REF!</definedName>
    <definedName name="_q06" localSheetId="3">#REF!</definedName>
    <definedName name="_q06" localSheetId="15">#REF!</definedName>
    <definedName name="_q06" localSheetId="9">#REF!</definedName>
    <definedName name="_q06" localSheetId="10">#REF!</definedName>
    <definedName name="_q06" localSheetId="12">#REF!</definedName>
    <definedName name="_q06" localSheetId="14">#REF!</definedName>
    <definedName name="_q06">#REF!</definedName>
    <definedName name="_xlcn.WorksheetConnection_Table33541" hidden="1">Table3354[]</definedName>
    <definedName name="_xlnm.Print_Titles" localSheetId="3">'แจ้งยอดหลังปรับเกลี่ย (2)'!$1:$3</definedName>
    <definedName name="q_รหัสหลัก51" localSheetId="6">#REF!</definedName>
    <definedName name="q_รหัสหลัก51" localSheetId="3">#REF!</definedName>
    <definedName name="q_รหัสหลัก51" localSheetId="15">#REF!</definedName>
    <definedName name="q_รหัสหลัก51" localSheetId="9">#REF!</definedName>
    <definedName name="q_รหัสหลัก51" localSheetId="10">#REF!</definedName>
    <definedName name="q_รหัสหลัก51" localSheetId="12">#REF!</definedName>
    <definedName name="q_รหัสหลัก51" localSheetId="14">#REF!</definedName>
    <definedName name="q_รหัสหลัก51">#REF!</definedName>
    <definedName name="q_สสจ51" localSheetId="6">#REF!</definedName>
    <definedName name="q_สสจ51" localSheetId="3">#REF!</definedName>
    <definedName name="q_สสจ51" localSheetId="15">#REF!</definedName>
    <definedName name="q_สสจ51" localSheetId="9">#REF!</definedName>
    <definedName name="q_สสจ51" localSheetId="10">#REF!</definedName>
    <definedName name="q_สสจ51" localSheetId="12">#REF!</definedName>
    <definedName name="q_สสจ51" localSheetId="14">#REF!</definedName>
    <definedName name="q_สสจ51">#REF!</definedName>
    <definedName name="q_สสอ_51" localSheetId="6">#REF!</definedName>
    <definedName name="q_สสอ_51" localSheetId="3">#REF!</definedName>
    <definedName name="q_สสอ_51" localSheetId="15">#REF!</definedName>
    <definedName name="q_สสอ_51" localSheetId="9">#REF!</definedName>
    <definedName name="q_สสอ_51" localSheetId="10">#REF!</definedName>
    <definedName name="q_สสอ_51" localSheetId="12">#REF!</definedName>
    <definedName name="q_สสอ_51" localSheetId="14">#REF!</definedName>
    <definedName name="q_สสอ_51">#REF!</definedName>
    <definedName name="q_สสอ51" localSheetId="6">#REF!</definedName>
    <definedName name="q_สสอ51" localSheetId="3">#REF!</definedName>
    <definedName name="q_สสอ51" localSheetId="15">#REF!</definedName>
    <definedName name="q_สสอ51" localSheetId="9">#REF!</definedName>
    <definedName name="q_สสอ51" localSheetId="10">#REF!</definedName>
    <definedName name="q_สสอ51" localSheetId="12">#REF!</definedName>
    <definedName name="q_สสอ51" localSheetId="14">#REF!</definedName>
    <definedName name="q_สสอ51">#REF!</definedName>
    <definedName name="q_สอ_51" localSheetId="6">#REF!</definedName>
    <definedName name="q_สอ_51" localSheetId="3">#REF!</definedName>
    <definedName name="q_สอ_51" localSheetId="15">#REF!</definedName>
    <definedName name="q_สอ_51" localSheetId="9">#REF!</definedName>
    <definedName name="q_สอ_51" localSheetId="10">#REF!</definedName>
    <definedName name="q_สอ_51" localSheetId="12">#REF!</definedName>
    <definedName name="q_สอ_51" localSheetId="14">#REF!</definedName>
    <definedName name="q_สอ_51">#REF!</definedName>
    <definedName name="q00_เขต" localSheetId="6">#REF!</definedName>
    <definedName name="q00_เขต" localSheetId="3">#REF!</definedName>
    <definedName name="q00_เขต" localSheetId="15">#REF!</definedName>
    <definedName name="q00_เขต" localSheetId="9">#REF!</definedName>
    <definedName name="q00_เขต" localSheetId="10">#REF!</definedName>
    <definedName name="q00_เขต" localSheetId="12">#REF!</definedName>
    <definedName name="q00_เขต" localSheetId="14">#REF!</definedName>
    <definedName name="q00_เขต">#REF!</definedName>
    <definedName name="q01_จังหวัด" localSheetId="6">#REF!</definedName>
    <definedName name="q01_จังหวัด" localSheetId="3">#REF!</definedName>
    <definedName name="q01_จังหวัด" localSheetId="15">#REF!</definedName>
    <definedName name="q01_จังหวัด" localSheetId="9">#REF!</definedName>
    <definedName name="q01_จังหวัด" localSheetId="10">#REF!</definedName>
    <definedName name="q01_จังหวัด" localSheetId="12">#REF!</definedName>
    <definedName name="q01_จังหวัด" localSheetId="14">#REF!</definedName>
    <definedName name="q01_จังหวัด">#REF!</definedName>
    <definedName name="q01_รพสต9762" localSheetId="6">#REF!</definedName>
    <definedName name="q01_รพสต9762" localSheetId="3">#REF!</definedName>
    <definedName name="q01_รพสต9762" localSheetId="15">#REF!</definedName>
    <definedName name="q01_รพสต9762" localSheetId="9">#REF!</definedName>
    <definedName name="q01_รพสต9762" localSheetId="10">#REF!</definedName>
    <definedName name="q01_รพสต9762" localSheetId="12">#REF!</definedName>
    <definedName name="q01_รพสต9762" localSheetId="14">#REF!</definedName>
    <definedName name="q01_รพสต9762">#REF!</definedName>
    <definedName name="q01_รหัสหลัก" localSheetId="6">#REF!</definedName>
    <definedName name="q01_รหัสหลัก" localSheetId="3">#REF!</definedName>
    <definedName name="q01_รหัสหลัก" localSheetId="15">#REF!</definedName>
    <definedName name="q01_รหัสหลัก" localSheetId="9">#REF!</definedName>
    <definedName name="q01_รหัสหลัก" localSheetId="10">#REF!</definedName>
    <definedName name="q01_รหัสหลัก" localSheetId="12">#REF!</definedName>
    <definedName name="q01_รหัสหลัก" localSheetId="14">#REF!</definedName>
    <definedName name="q01_รหัสหลัก">#REF!</definedName>
    <definedName name="q01_สสจ" localSheetId="6">#REF!</definedName>
    <definedName name="q01_สสจ" localSheetId="3">#REF!</definedName>
    <definedName name="q01_สสจ" localSheetId="15">#REF!</definedName>
    <definedName name="q01_สสจ" localSheetId="9">#REF!</definedName>
    <definedName name="q01_สสจ" localSheetId="10">#REF!</definedName>
    <definedName name="q01_สสจ" localSheetId="12">#REF!</definedName>
    <definedName name="q01_สสจ" localSheetId="14">#REF!</definedName>
    <definedName name="q01_สสจ">#REF!</definedName>
    <definedName name="q01_สสจ1" localSheetId="6">#REF!</definedName>
    <definedName name="q01_สสจ1" localSheetId="3">#REF!</definedName>
    <definedName name="q01_สสจ1" localSheetId="15">#REF!</definedName>
    <definedName name="q01_สสจ1" localSheetId="9">#REF!</definedName>
    <definedName name="q01_สสจ1" localSheetId="10">#REF!</definedName>
    <definedName name="q01_สสจ1" localSheetId="12">#REF!</definedName>
    <definedName name="q01_สสจ1" localSheetId="14">#REF!</definedName>
    <definedName name="q01_สสจ1">#REF!</definedName>
    <definedName name="q02_รพศ_รพท">[1]รพศ_รพท_รพช!$A$1:$V$836</definedName>
    <definedName name="q02_รพศ_รพท_รพช" localSheetId="6">#REF!</definedName>
    <definedName name="q02_รพศ_รพท_รพช" localSheetId="3">#REF!</definedName>
    <definedName name="q02_รพศ_รพท_รพช" localSheetId="15">#REF!</definedName>
    <definedName name="q02_รพศ_รพท_รพช" localSheetId="9">#REF!</definedName>
    <definedName name="q02_รพศ_รพท_รพช" localSheetId="10">#REF!</definedName>
    <definedName name="q02_รพศ_รพท_รพช" localSheetId="12">#REF!</definedName>
    <definedName name="q02_รพศ_รพท_รพช" localSheetId="14">#REF!</definedName>
    <definedName name="q02_รพศ_รพท_รพช">#REF!</definedName>
    <definedName name="q03_ทำเนียบเตียงใหม่" localSheetId="6">#REF!</definedName>
    <definedName name="q03_ทำเนียบเตียงใหม่" localSheetId="3">#REF!</definedName>
    <definedName name="q03_ทำเนียบเตียงใหม่" localSheetId="15">#REF!</definedName>
    <definedName name="q03_ทำเนียบเตียงใหม่" localSheetId="9">#REF!</definedName>
    <definedName name="q03_ทำเนียบเตียงใหม่" localSheetId="10">#REF!</definedName>
    <definedName name="q03_ทำเนียบเตียงใหม่" localSheetId="12">#REF!</definedName>
    <definedName name="q03_ทำเนียบเตียงใหม่" localSheetId="14">#REF!</definedName>
    <definedName name="q03_ทำเนียบเตียงใหม่">#REF!</definedName>
    <definedName name="q03_ทำเนียบเตียงใหม่1" localSheetId="6">#REF!</definedName>
    <definedName name="q03_ทำเนียบเตียงใหม่1" localSheetId="3">#REF!</definedName>
    <definedName name="q03_ทำเนียบเตียงใหม่1" localSheetId="15">#REF!</definedName>
    <definedName name="q03_ทำเนียบเตียงใหม่1" localSheetId="9">#REF!</definedName>
    <definedName name="q03_ทำเนียบเตียงใหม่1" localSheetId="10">#REF!</definedName>
    <definedName name="q03_ทำเนียบเตียงใหม่1" localSheetId="12">#REF!</definedName>
    <definedName name="q03_ทำเนียบเตียงใหม่1" localSheetId="14">#REF!</definedName>
    <definedName name="q03_ทำเนียบเตียงใหม่1">#REF!</definedName>
    <definedName name="q03_รพศ_รพท_รพช_52" localSheetId="6">#REF!</definedName>
    <definedName name="q03_รพศ_รพท_รพช_52" localSheetId="3">#REF!</definedName>
    <definedName name="q03_รพศ_รพท_รพช_52" localSheetId="15">#REF!</definedName>
    <definedName name="q03_รพศ_รพท_รพช_52" localSheetId="9">#REF!</definedName>
    <definedName name="q03_รพศ_รพท_รพช_52" localSheetId="10">#REF!</definedName>
    <definedName name="q03_รพศ_รพท_รพช_52" localSheetId="12">#REF!</definedName>
    <definedName name="q03_รพศ_รพท_รพช_52" localSheetId="14">#REF!</definedName>
    <definedName name="q03_รพศ_รพท_รพช_52">#REF!</definedName>
    <definedName name="q03_สสอ" localSheetId="6">#REF!</definedName>
    <definedName name="q03_สสอ" localSheetId="3">#REF!</definedName>
    <definedName name="q03_สสอ" localSheetId="15">#REF!</definedName>
    <definedName name="q03_สสอ" localSheetId="9">#REF!</definedName>
    <definedName name="q03_สสอ" localSheetId="10">#REF!</definedName>
    <definedName name="q03_สสอ" localSheetId="12">#REF!</definedName>
    <definedName name="q03_สสอ" localSheetId="14">#REF!</definedName>
    <definedName name="q03_สสอ">#REF!</definedName>
    <definedName name="q04_รพสต" localSheetId="6">#REF!</definedName>
    <definedName name="q04_รพสต" localSheetId="3">#REF!</definedName>
    <definedName name="q04_รพสต" localSheetId="15">#REF!</definedName>
    <definedName name="q04_รพสต" localSheetId="9">#REF!</definedName>
    <definedName name="q04_รพสต" localSheetId="10">#REF!</definedName>
    <definedName name="q04_รพสต" localSheetId="12">#REF!</definedName>
    <definedName name="q04_รพสต" localSheetId="14">#REF!</definedName>
    <definedName name="q04_รพสต">#REF!</definedName>
    <definedName name="q05_รพศ_รพท_รพช_มีอำเภอรับผิดชอบ" localSheetId="6">#REF!</definedName>
    <definedName name="q05_รพศ_รพท_รพช_มีอำเภอรับผิดชอบ" localSheetId="3">#REF!</definedName>
    <definedName name="q05_รพศ_รพท_รพช_มีอำเภอรับผิดชอบ" localSheetId="15">#REF!</definedName>
    <definedName name="q05_รพศ_รพท_รพช_มีอำเภอรับผิดชอบ" localSheetId="9">#REF!</definedName>
    <definedName name="q05_รพศ_รพท_รพช_มีอำเภอรับผิดชอบ" localSheetId="10">#REF!</definedName>
    <definedName name="q05_รพศ_รพท_รพช_มีอำเภอรับผิดชอบ" localSheetId="12">#REF!</definedName>
    <definedName name="q05_รพศ_รพท_รพช_มีอำเภอรับผิดชอบ" localSheetId="14">#REF!</definedName>
    <definedName name="q05_รพศ_รพท_รพช_มีอำเภอรับผิดชอบ">#REF!</definedName>
    <definedName name="q05_หน่วยงานย่อย" localSheetId="6">#REF!</definedName>
    <definedName name="q05_หน่วยงานย่อย" localSheetId="3">#REF!</definedName>
    <definedName name="q05_หน่วยงานย่อย" localSheetId="15">#REF!</definedName>
    <definedName name="q05_หน่วยงานย่อย" localSheetId="9">#REF!</definedName>
    <definedName name="q05_หน่วยงานย่อย" localSheetId="10">#REF!</definedName>
    <definedName name="q05_หน่วยงานย่อย" localSheetId="12">#REF!</definedName>
    <definedName name="q05_หน่วยงานย่อย" localSheetId="14">#REF!</definedName>
    <definedName name="q05_หน่วยงานย่อย">#REF!</definedName>
    <definedName name="q06_รพ" localSheetId="6">#REF!</definedName>
    <definedName name="q06_รพ" localSheetId="3">#REF!</definedName>
    <definedName name="q06_รพ" localSheetId="15">#REF!</definedName>
    <definedName name="q06_รพ" localSheetId="9">#REF!</definedName>
    <definedName name="q06_รพ" localSheetId="10">#REF!</definedName>
    <definedName name="q06_รพ" localSheetId="12">#REF!</definedName>
    <definedName name="q06_รพ" localSheetId="14">#REF!</definedName>
    <definedName name="q06_รพ">#REF!</definedName>
    <definedName name="q07_สสอ" localSheetId="6">#REF!</definedName>
    <definedName name="q07_สสอ" localSheetId="3">#REF!</definedName>
    <definedName name="q07_สสอ" localSheetId="15">#REF!</definedName>
    <definedName name="q07_สสอ" localSheetId="9">#REF!</definedName>
    <definedName name="q07_สสอ" localSheetId="10">#REF!</definedName>
    <definedName name="q07_สสอ" localSheetId="12">#REF!</definedName>
    <definedName name="q07_สสอ" localSheetId="14">#REF!</definedName>
    <definedName name="q07_สสอ">#REF!</definedName>
    <definedName name="q07_สสอ1" localSheetId="6">#REF!</definedName>
    <definedName name="q07_สสอ1" localSheetId="3">#REF!</definedName>
    <definedName name="q07_สสอ1" localSheetId="15">#REF!</definedName>
    <definedName name="q07_สสอ1" localSheetId="9">#REF!</definedName>
    <definedName name="q07_สสอ1" localSheetId="10">#REF!</definedName>
    <definedName name="q07_สสอ1" localSheetId="12">#REF!</definedName>
    <definedName name="q07_สสอ1" localSheetId="14">#REF!</definedName>
    <definedName name="q07_สสอ1">#REF!</definedName>
    <definedName name="q08_รพสตหน่วยงานย่อย" localSheetId="6">#REF!</definedName>
    <definedName name="q08_รพสตหน่วยงานย่อย" localSheetId="3">#REF!</definedName>
    <definedName name="q08_รพสตหน่วยงานย่อย" localSheetId="15">#REF!</definedName>
    <definedName name="q08_รพสตหน่วยงานย่อย" localSheetId="9">#REF!</definedName>
    <definedName name="q08_รพสตหน่วยงานย่อย" localSheetId="10">#REF!</definedName>
    <definedName name="q08_รพสตหน่วยงานย่อย" localSheetId="12">#REF!</definedName>
    <definedName name="q08_รพสตหน่วยงานย่อย" localSheetId="14">#REF!</definedName>
    <definedName name="q08_รพสตหน่วยงานย่อย">#REF!</definedName>
    <definedName name="q08_รพสตหน่วยงานย่อย1" localSheetId="6">#REF!</definedName>
    <definedName name="q08_รพสตหน่วยงานย่อย1" localSheetId="3">#REF!</definedName>
    <definedName name="q08_รพสตหน่วยงานย่อย1" localSheetId="15">#REF!</definedName>
    <definedName name="q08_รพสตหน่วยงานย่อย1" localSheetId="9">#REF!</definedName>
    <definedName name="q08_รพสตหน่วยงานย่อย1" localSheetId="10">#REF!</definedName>
    <definedName name="q08_รพสตหน่วยงานย่อย1" localSheetId="12">#REF!</definedName>
    <definedName name="q08_รพสตหน่วยงานย่อย1" localSheetId="14">#REF!</definedName>
    <definedName name="q08_รพสตหน่วยงานย่อย1">#REF!</definedName>
    <definedName name="q1_รพ877" localSheetId="6">#REF!</definedName>
    <definedName name="q1_รพ877" localSheetId="3">#REF!</definedName>
    <definedName name="q1_รพ877" localSheetId="15">#REF!</definedName>
    <definedName name="q1_รพ877" localSheetId="9">#REF!</definedName>
    <definedName name="q1_รพ877" localSheetId="10">#REF!</definedName>
    <definedName name="q1_รพ877" localSheetId="12">#REF!</definedName>
    <definedName name="q1_รพ877" localSheetId="14">#REF!</definedName>
    <definedName name="q1_รพ877">#REF!</definedName>
    <definedName name="q11_สสจ_มีเขตรหัสพื้นที่" localSheetId="6">#REF!</definedName>
    <definedName name="q11_สสจ_มีเขตรหัสพื้นที่" localSheetId="3">#REF!</definedName>
    <definedName name="q11_สสจ_มีเขตรหัสพื้นที่" localSheetId="15">#REF!</definedName>
    <definedName name="q11_สสจ_มีเขตรหัสพื้นที่" localSheetId="9">#REF!</definedName>
    <definedName name="q11_สสจ_มีเขตรหัสพื้นที่" localSheetId="10">#REF!</definedName>
    <definedName name="q11_สสจ_มีเขตรหัสพื้นที่" localSheetId="12">#REF!</definedName>
    <definedName name="q11_สสจ_มีเขตรหัสพื้นที่" localSheetId="14">#REF!</definedName>
    <definedName name="q11_สสจ_มีเขตรหัสพื้นที่">#REF!</definedName>
    <definedName name="q12_รพศรพทรพช891" localSheetId="6">#REF!</definedName>
    <definedName name="q12_รพศรพทรพช891" localSheetId="3">#REF!</definedName>
    <definedName name="q12_รพศรพทรพช891" localSheetId="15">#REF!</definedName>
    <definedName name="q12_รพศรพทรพช891" localSheetId="9">#REF!</definedName>
    <definedName name="q12_รพศรพทรพช891" localSheetId="10">#REF!</definedName>
    <definedName name="q12_รพศรพทรพช891" localSheetId="12">#REF!</definedName>
    <definedName name="q12_รพศรพทรพช891" localSheetId="14">#REF!</definedName>
    <definedName name="q12_รพศรพทรพช891">#REF!</definedName>
    <definedName name="q12_รพศรพทรพช8911" localSheetId="6">#REF!</definedName>
    <definedName name="q12_รพศรพทรพช8911" localSheetId="3">#REF!</definedName>
    <definedName name="q12_รพศรพทรพช8911" localSheetId="15">#REF!</definedName>
    <definedName name="q12_รพศรพทรพช8911" localSheetId="9">#REF!</definedName>
    <definedName name="q12_รพศรพทรพช8911" localSheetId="10">#REF!</definedName>
    <definedName name="q12_รพศรพทรพช8911" localSheetId="12">#REF!</definedName>
    <definedName name="q12_รพศรพทรพช8911" localSheetId="14">#REF!</definedName>
    <definedName name="q12_รพศรพทรพช8911">#REF!</definedName>
    <definedName name="q12_รพศรพทรพช896" localSheetId="6">#REF!</definedName>
    <definedName name="q12_รพศรพทรพช896" localSheetId="3">#REF!</definedName>
    <definedName name="q12_รพศรพทรพช896" localSheetId="15">#REF!</definedName>
    <definedName name="q12_รพศรพทรพช896" localSheetId="9">#REF!</definedName>
    <definedName name="q12_รพศรพทรพช896" localSheetId="10">#REF!</definedName>
    <definedName name="q12_รพศรพทรพช896" localSheetId="12">#REF!</definedName>
    <definedName name="q12_รพศรพทรพช896" localSheetId="14">#REF!</definedName>
    <definedName name="q12_รพศรพทรพช896">#REF!</definedName>
    <definedName name="q12_สสจ_52" localSheetId="6">#REF!</definedName>
    <definedName name="q12_สสจ_52" localSheetId="3">#REF!</definedName>
    <definedName name="q12_สสจ_52" localSheetId="15">#REF!</definedName>
    <definedName name="q12_สสจ_52" localSheetId="9">#REF!</definedName>
    <definedName name="q12_สสจ_52" localSheetId="10">#REF!</definedName>
    <definedName name="q12_สสจ_52" localSheetId="12">#REF!</definedName>
    <definedName name="q12_สสจ_52" localSheetId="14">#REF!</definedName>
    <definedName name="q12_สสจ_52">#REF!</definedName>
    <definedName name="q14_รพสต97631" localSheetId="6">#REF!</definedName>
    <definedName name="q14_รพสต97631" localSheetId="3">#REF!</definedName>
    <definedName name="q14_รพสต97631" localSheetId="15">#REF!</definedName>
    <definedName name="q14_รพสต97631" localSheetId="9">#REF!</definedName>
    <definedName name="q14_รพสต97631" localSheetId="10">#REF!</definedName>
    <definedName name="q14_รพสต97631" localSheetId="12">#REF!</definedName>
    <definedName name="q14_รพสต97631" localSheetId="14">#REF!</definedName>
    <definedName name="q14_รพสต97631">#REF!</definedName>
    <definedName name="q2_รพ883" localSheetId="6">#REF!</definedName>
    <definedName name="q2_รพ883" localSheetId="3">#REF!</definedName>
    <definedName name="q2_รพ883" localSheetId="15">#REF!</definedName>
    <definedName name="q2_รพ883" localSheetId="9">#REF!</definedName>
    <definedName name="q2_รพ883" localSheetId="10">#REF!</definedName>
    <definedName name="q2_รพ883" localSheetId="12">#REF!</definedName>
    <definedName name="q2_รพ883" localSheetId="14">#REF!</definedName>
    <definedName name="q2_รพ883">#REF!</definedName>
    <definedName name="Query1" localSheetId="6">#REF!</definedName>
    <definedName name="Query1" localSheetId="3">#REF!</definedName>
    <definedName name="Query1" localSheetId="15">#REF!</definedName>
    <definedName name="Query1" localSheetId="9">#REF!</definedName>
    <definedName name="Query1" localSheetId="10">#REF!</definedName>
    <definedName name="Query1" localSheetId="12">#REF!</definedName>
    <definedName name="Query1" localSheetId="14">#REF!</definedName>
    <definedName name="Query1">#REF!</definedName>
    <definedName name="SAPBEXsysID" hidden="1">"BWP"</definedName>
    <definedName name="t01_รพศรพทรพช876" localSheetId="6">#REF!</definedName>
    <definedName name="t01_รพศรพทรพช876" localSheetId="3">#REF!</definedName>
    <definedName name="t01_รพศรพทรพช876" localSheetId="15">#REF!</definedName>
    <definedName name="t01_รพศรพทรพช876" localSheetId="9">#REF!</definedName>
    <definedName name="t01_รพศรพทรพช876" localSheetId="10">#REF!</definedName>
    <definedName name="t01_รพศรพทรพช876" localSheetId="12">#REF!</definedName>
    <definedName name="t01_รพศรพทรพช876" localSheetId="14">#REF!</definedName>
    <definedName name="t01_รพศรพทรพช876">#REF!</definedName>
    <definedName name="t02_สสอ" localSheetId="6">#REF!</definedName>
    <definedName name="t02_สสอ" localSheetId="3">#REF!</definedName>
    <definedName name="t02_สสอ" localSheetId="15">#REF!</definedName>
    <definedName name="t02_สสอ" localSheetId="9">#REF!</definedName>
    <definedName name="t02_สสอ" localSheetId="10">#REF!</definedName>
    <definedName name="t02_สสอ" localSheetId="12">#REF!</definedName>
    <definedName name="t02_สสอ" localSheetId="14">#REF!</definedName>
    <definedName name="t02_สสอ">#REF!</definedName>
    <definedName name="t03_รพสต9762" localSheetId="6">#REF!</definedName>
    <definedName name="t03_รพสต9762" localSheetId="3">#REF!</definedName>
    <definedName name="t03_รพสต9762" localSheetId="15">#REF!</definedName>
    <definedName name="t03_รพสต9762" localSheetId="9">#REF!</definedName>
    <definedName name="t03_รพสต9762" localSheetId="10">#REF!</definedName>
    <definedName name="t03_รพสต9762" localSheetId="12">#REF!</definedName>
    <definedName name="t03_รพสต9762" localSheetId="14">#REF!</definedName>
    <definedName name="t03_รพสต9762">#REF!</definedName>
    <definedName name="t11_สสจ_ที่ไม่ตรงกับ_t12_สสจ" localSheetId="6">#REF!</definedName>
    <definedName name="t11_สสจ_ที่ไม่ตรงกับ_t12_สสจ" localSheetId="3">#REF!</definedName>
    <definedName name="t11_สสจ_ที่ไม่ตรงกับ_t12_สสจ" localSheetId="15">#REF!</definedName>
    <definedName name="t11_สสจ_ที่ไม่ตรงกับ_t12_สสจ" localSheetId="9">#REF!</definedName>
    <definedName name="t11_สสจ_ที่ไม่ตรงกับ_t12_สสจ" localSheetId="10">#REF!</definedName>
    <definedName name="t11_สสจ_ที่ไม่ตรงกับ_t12_สสจ" localSheetId="12">#REF!</definedName>
    <definedName name="t11_สสจ_ที่ไม่ตรงกับ_t12_สสจ" localSheetId="14">#REF!</definedName>
    <definedName name="t11_สสจ_ที่ไม่ตรงกับ_t12_สสจ">#REF!</definedName>
    <definedName name="t13_รพศ_รพท_รพช_ที่ไม่ตรงกับ_t14_รพศ_รพท_รพช" localSheetId="6">#REF!</definedName>
    <definedName name="t13_รพศ_รพท_รพช_ที่ไม่ตรงกับ_t14_รพศ_รพท_รพช" localSheetId="3">#REF!</definedName>
    <definedName name="t13_รพศ_รพท_รพช_ที่ไม่ตรงกับ_t14_รพศ_รพท_รพช" localSheetId="15">#REF!</definedName>
    <definedName name="t13_รพศ_รพท_รพช_ที่ไม่ตรงกับ_t14_รพศ_รพท_รพช" localSheetId="9">#REF!</definedName>
    <definedName name="t13_รพศ_รพท_รพช_ที่ไม่ตรงกับ_t14_รพศ_รพท_รพช" localSheetId="10">#REF!</definedName>
    <definedName name="t13_รพศ_รพท_รพช_ที่ไม่ตรงกับ_t14_รพศ_รพท_รพช" localSheetId="12">#REF!</definedName>
    <definedName name="t13_รพศ_รพท_รพช_ที่ไม่ตรงกับ_t14_รพศ_รพท_รพช" localSheetId="14">#REF!</definedName>
    <definedName name="t13_รพศ_รพท_รพช_ที่ไม่ตรงกับ_t14_รพศ_รพท_รพช">#REF!</definedName>
    <definedName name="t15_สสอ_ที่ไม่ตรงกับ_t16_สสอ" localSheetId="6">#REF!</definedName>
    <definedName name="t15_สสอ_ที่ไม่ตรงกับ_t16_สสอ" localSheetId="3">#REF!</definedName>
    <definedName name="t15_สสอ_ที่ไม่ตรงกับ_t16_สสอ" localSheetId="15">#REF!</definedName>
    <definedName name="t15_สสอ_ที่ไม่ตรงกับ_t16_สสอ" localSheetId="9">#REF!</definedName>
    <definedName name="t15_สสอ_ที่ไม่ตรงกับ_t16_สสอ" localSheetId="10">#REF!</definedName>
    <definedName name="t15_สสอ_ที่ไม่ตรงกับ_t16_สสอ" localSheetId="12">#REF!</definedName>
    <definedName name="t15_สสอ_ที่ไม่ตรงกับ_t16_สสอ" localSheetId="14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6">#REF!</definedName>
    <definedName name="t17_รพสตหน่วยงานย่อย_ที่ไม่ตรงกับ_t18_รพสตหน่วยงานย่อย" localSheetId="3">#REF!</definedName>
    <definedName name="t17_รพสตหน่วยงานย่อย_ที่ไม่ตรงกับ_t18_รพสตหน่วยงานย่อย" localSheetId="15">#REF!</definedName>
    <definedName name="t17_รพสตหน่วยงานย่อย_ที่ไม่ตรงกับ_t18_รพสตหน่วยงานย่อย" localSheetId="9">#REF!</definedName>
    <definedName name="t17_รพสตหน่วยงานย่อย_ที่ไม่ตรงกับ_t18_รพสตหน่วยงานย่อย" localSheetId="10">#REF!</definedName>
    <definedName name="t17_รพสตหน่วยงานย่อย_ที่ไม่ตรงกับ_t18_รพสตหน่วยงานย่อย" localSheetId="12">#REF!</definedName>
    <definedName name="t17_รพสตหน่วยงานย่อย_ที่ไม่ตรงกับ_t18_รพสตหน่วยงานย่อย" localSheetId="14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workload" localSheetId="6">#REF!</definedName>
    <definedName name="workload" localSheetId="3">#REF!</definedName>
    <definedName name="workload" localSheetId="15">#REF!</definedName>
    <definedName name="workload" localSheetId="9">#REF!</definedName>
    <definedName name="workload" localSheetId="10">#REF!</definedName>
    <definedName name="workload" localSheetId="12">#REF!</definedName>
    <definedName name="workload" localSheetId="14">#REF!</definedName>
    <definedName name="workload">#REF!</definedName>
    <definedName name="จำนวนรพ_ตามSP" localSheetId="6">#REF!</definedName>
    <definedName name="จำนวนรพ_ตามSP" localSheetId="3">#REF!</definedName>
    <definedName name="จำนวนรพ_ตามSP" localSheetId="15">#REF!</definedName>
    <definedName name="จำนวนรพ_ตามSP" localSheetId="9">#REF!</definedName>
    <definedName name="จำนวนรพ_ตามSP" localSheetId="10">#REF!</definedName>
    <definedName name="จำนวนรพ_ตามSP" localSheetId="12">#REF!</definedName>
    <definedName name="จำนวนรพ_ตามSP" localSheetId="14">#REF!</definedName>
    <definedName name="จำนวนรพ_ตามSP">#REF!</definedName>
    <definedName name="จำนวนรพ_รายเขต" localSheetId="6">#REF!</definedName>
    <definedName name="จำนวนรพ_รายเขต" localSheetId="3">#REF!</definedName>
    <definedName name="จำนวนรพ_รายเขต" localSheetId="15">#REF!</definedName>
    <definedName name="จำนวนรพ_รายเขต" localSheetId="9">#REF!</definedName>
    <definedName name="จำนวนรพ_รายเขต" localSheetId="10">#REF!</definedName>
    <definedName name="จำนวนรพ_รายเขต" localSheetId="12">#REF!</definedName>
    <definedName name="จำนวนรพ_รายเขต" localSheetId="14">#REF!</definedName>
    <definedName name="จำนวนรพ_รายเขต">#REF!</definedName>
    <definedName name="ทำเนียบสถานบริการ" localSheetId="6">#REF!</definedName>
    <definedName name="ทำเนียบสถานบริการ" localSheetId="3">#REF!</definedName>
    <definedName name="ทำเนียบสถานบริการ" localSheetId="15">#REF!</definedName>
    <definedName name="ทำเนียบสถานบริการ" localSheetId="9">#REF!</definedName>
    <definedName name="ทำเนียบสถานบริการ" localSheetId="10">#REF!</definedName>
    <definedName name="ทำเนียบสถานบริการ" localSheetId="12">#REF!</definedName>
    <definedName name="ทำเนียบสถานบริการ" localSheetId="14">#REF!</definedName>
    <definedName name="ทำเนียบสถานบริการ">#REF!</definedName>
    <definedName name="รหัสหลัก50" localSheetId="6">#REF!</definedName>
    <definedName name="รหัสหลัก50" localSheetId="3">#REF!</definedName>
    <definedName name="รหัสหลัก50" localSheetId="15">#REF!</definedName>
    <definedName name="รหัสหลัก50" localSheetId="9">#REF!</definedName>
    <definedName name="รหัสหลัก50" localSheetId="10">#REF!</definedName>
    <definedName name="รหัสหลัก50" localSheetId="12">#REF!</definedName>
    <definedName name="รหัสหลัก50" localSheetId="14">#REF!</definedName>
    <definedName name="รหัสหลัก50">#REF!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Table3354" name="Table3354" connection="WorksheetConnection_Table3354"/>
        </x15:modelTables>
      </x15:dataModel>
    </ext>
  </extLst>
</workbook>
</file>

<file path=xl/calcChain.xml><?xml version="1.0" encoding="utf-8"?>
<calcChain xmlns="http://schemas.openxmlformats.org/spreadsheetml/2006/main">
  <c r="H18" i="35" l="1"/>
  <c r="G18" i="35"/>
  <c r="F18" i="35"/>
  <c r="E18" i="35"/>
  <c r="D18" i="35"/>
  <c r="C18" i="35"/>
  <c r="B18" i="35"/>
  <c r="W222" i="34" l="1"/>
  <c r="V935" i="34"/>
  <c r="P935" i="34"/>
  <c r="O935" i="34"/>
  <c r="N935" i="34"/>
  <c r="M935" i="34"/>
  <c r="L935" i="34"/>
  <c r="K935" i="34"/>
  <c r="J935" i="34"/>
  <c r="I935" i="34"/>
  <c r="H935" i="34"/>
  <c r="G935" i="34"/>
  <c r="F935" i="34"/>
  <c r="P932" i="34"/>
  <c r="O932" i="34"/>
  <c r="N932" i="34"/>
  <c r="M932" i="34"/>
  <c r="L932" i="34"/>
  <c r="K932" i="34"/>
  <c r="J932" i="34"/>
  <c r="I932" i="34"/>
  <c r="H932" i="34"/>
  <c r="G932" i="34"/>
  <c r="F932" i="34"/>
  <c r="D932" i="34"/>
  <c r="P931" i="34"/>
  <c r="O931" i="34"/>
  <c r="N931" i="34"/>
  <c r="M931" i="34"/>
  <c r="L931" i="34"/>
  <c r="K931" i="34"/>
  <c r="J931" i="34"/>
  <c r="I931" i="34"/>
  <c r="H931" i="34"/>
  <c r="G931" i="34"/>
  <c r="F931" i="34"/>
  <c r="D931" i="34"/>
  <c r="P930" i="34"/>
  <c r="O930" i="34"/>
  <c r="N930" i="34"/>
  <c r="M930" i="34"/>
  <c r="L930" i="34"/>
  <c r="K930" i="34"/>
  <c r="J930" i="34"/>
  <c r="I930" i="34"/>
  <c r="H930" i="34"/>
  <c r="G930" i="34"/>
  <c r="F930" i="34"/>
  <c r="D930" i="34"/>
  <c r="P929" i="34"/>
  <c r="O929" i="34"/>
  <c r="N929" i="34"/>
  <c r="M929" i="34"/>
  <c r="L929" i="34"/>
  <c r="K929" i="34"/>
  <c r="J929" i="34"/>
  <c r="I929" i="34"/>
  <c r="H929" i="34"/>
  <c r="G929" i="34"/>
  <c r="F929" i="34"/>
  <c r="D929" i="34"/>
  <c r="P928" i="34"/>
  <c r="O928" i="34"/>
  <c r="N928" i="34"/>
  <c r="M928" i="34"/>
  <c r="L928" i="34"/>
  <c r="K928" i="34"/>
  <c r="J928" i="34"/>
  <c r="I928" i="34"/>
  <c r="H928" i="34"/>
  <c r="G928" i="34"/>
  <c r="F928" i="34"/>
  <c r="D928" i="34"/>
  <c r="P927" i="34"/>
  <c r="O927" i="34"/>
  <c r="N927" i="34"/>
  <c r="M927" i="34"/>
  <c r="L927" i="34"/>
  <c r="K927" i="34"/>
  <c r="J927" i="34"/>
  <c r="I927" i="34"/>
  <c r="H927" i="34"/>
  <c r="G927" i="34"/>
  <c r="F927" i="34"/>
  <c r="D927" i="34"/>
  <c r="P926" i="34"/>
  <c r="O926" i="34"/>
  <c r="N926" i="34"/>
  <c r="M926" i="34"/>
  <c r="L926" i="34"/>
  <c r="K926" i="34"/>
  <c r="J926" i="34"/>
  <c r="I926" i="34"/>
  <c r="H926" i="34"/>
  <c r="G926" i="34"/>
  <c r="F926" i="34"/>
  <c r="D926" i="34"/>
  <c r="P925" i="34"/>
  <c r="O925" i="34"/>
  <c r="N925" i="34"/>
  <c r="M925" i="34"/>
  <c r="L925" i="34"/>
  <c r="K925" i="34"/>
  <c r="J925" i="34"/>
  <c r="I925" i="34"/>
  <c r="H925" i="34"/>
  <c r="G925" i="34"/>
  <c r="F925" i="34"/>
  <c r="D925" i="34"/>
  <c r="P924" i="34"/>
  <c r="O924" i="34"/>
  <c r="N924" i="34"/>
  <c r="M924" i="34"/>
  <c r="L924" i="34"/>
  <c r="K924" i="34"/>
  <c r="J924" i="34"/>
  <c r="I924" i="34"/>
  <c r="H924" i="34"/>
  <c r="G924" i="34"/>
  <c r="F924" i="34"/>
  <c r="D924" i="34"/>
  <c r="P923" i="34"/>
  <c r="O923" i="34"/>
  <c r="N923" i="34"/>
  <c r="M923" i="34"/>
  <c r="L923" i="34"/>
  <c r="K923" i="34"/>
  <c r="J923" i="34"/>
  <c r="I923" i="34"/>
  <c r="H923" i="34"/>
  <c r="G923" i="34"/>
  <c r="F923" i="34"/>
  <c r="D923" i="34"/>
  <c r="P922" i="34"/>
  <c r="O922" i="34"/>
  <c r="N922" i="34"/>
  <c r="M922" i="34"/>
  <c r="L922" i="34"/>
  <c r="K922" i="34"/>
  <c r="J922" i="34"/>
  <c r="I922" i="34"/>
  <c r="H922" i="34"/>
  <c r="G922" i="34"/>
  <c r="F922" i="34"/>
  <c r="D922" i="34"/>
  <c r="P921" i="34"/>
  <c r="O921" i="34"/>
  <c r="N921" i="34"/>
  <c r="M921" i="34"/>
  <c r="L921" i="34"/>
  <c r="K921" i="34"/>
  <c r="J921" i="34"/>
  <c r="I921" i="34"/>
  <c r="H921" i="34"/>
  <c r="G921" i="34"/>
  <c r="F921" i="34"/>
  <c r="D921" i="34"/>
  <c r="W237" i="34"/>
  <c r="S237" i="34"/>
  <c r="T237" i="34" s="1"/>
  <c r="Q237" i="34"/>
  <c r="R237" i="34" s="1"/>
  <c r="W236" i="34"/>
  <c r="S236" i="34"/>
  <c r="T236" i="34" s="1"/>
  <c r="Q236" i="34"/>
  <c r="R236" i="34" s="1"/>
  <c r="W235" i="34"/>
  <c r="S235" i="34"/>
  <c r="T235" i="34" s="1"/>
  <c r="Q235" i="34"/>
  <c r="R235" i="34" s="1"/>
  <c r="W234" i="34"/>
  <c r="S234" i="34"/>
  <c r="T234" i="34" s="1"/>
  <c r="Q234" i="34"/>
  <c r="R234" i="34" s="1"/>
  <c r="W233" i="34"/>
  <c r="S233" i="34"/>
  <c r="T233" i="34" s="1"/>
  <c r="Q233" i="34"/>
  <c r="R233" i="34" s="1"/>
  <c r="W232" i="34"/>
  <c r="S232" i="34"/>
  <c r="T232" i="34" s="1"/>
  <c r="Q232" i="34"/>
  <c r="R232" i="34" s="1"/>
  <c r="W231" i="34"/>
  <c r="S231" i="34"/>
  <c r="T231" i="34" s="1"/>
  <c r="Q231" i="34"/>
  <c r="R231" i="34" s="1"/>
  <c r="W230" i="34"/>
  <c r="S230" i="34"/>
  <c r="T230" i="34" s="1"/>
  <c r="R230" i="34"/>
  <c r="Q230" i="34"/>
  <c r="W229" i="34"/>
  <c r="S229" i="34"/>
  <c r="T229" i="34" s="1"/>
  <c r="R229" i="34"/>
  <c r="Q229" i="34"/>
  <c r="W228" i="34"/>
  <c r="S228" i="34"/>
  <c r="T228" i="34" s="1"/>
  <c r="Q228" i="34"/>
  <c r="R228" i="34" s="1"/>
  <c r="W227" i="34"/>
  <c r="S227" i="34"/>
  <c r="T227" i="34" s="1"/>
  <c r="Q227" i="34"/>
  <c r="R227" i="34" s="1"/>
  <c r="W226" i="34"/>
  <c r="S226" i="34"/>
  <c r="T226" i="34" s="1"/>
  <c r="Q226" i="34"/>
  <c r="R226" i="34" s="1"/>
  <c r="W225" i="34"/>
  <c r="S225" i="34"/>
  <c r="T225" i="34" s="1"/>
  <c r="Q225" i="34"/>
  <c r="R225" i="34" s="1"/>
  <c r="W224" i="34"/>
  <c r="S224" i="34"/>
  <c r="T224" i="34" s="1"/>
  <c r="Q224" i="34"/>
  <c r="R224" i="34" s="1"/>
  <c r="W223" i="34"/>
  <c r="S223" i="34"/>
  <c r="T223" i="34" s="1"/>
  <c r="Q223" i="34"/>
  <c r="R223" i="34" s="1"/>
  <c r="S222" i="34"/>
  <c r="T222" i="34" s="1"/>
  <c r="R222" i="34"/>
  <c r="Q222" i="34"/>
  <c r="W935" i="34" l="1"/>
  <c r="R935" i="34"/>
  <c r="Q935" i="34"/>
  <c r="T935" i="34"/>
  <c r="S935" i="34"/>
  <c r="G3" i="31" l="1"/>
  <c r="F19" i="31"/>
  <c r="E19" i="31"/>
  <c r="D19" i="31"/>
  <c r="C19" i="31"/>
  <c r="B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4" i="31"/>
  <c r="G19" i="31" l="1"/>
  <c r="H5" i="26"/>
  <c r="I5" i="26"/>
  <c r="K3" i="26" l="1"/>
  <c r="E3" i="29" l="1"/>
  <c r="H4" i="30" l="1"/>
  <c r="E20" i="30"/>
  <c r="C20" i="30"/>
  <c r="D20" i="30"/>
  <c r="G20" i="30"/>
  <c r="B20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 l="1"/>
  <c r="R6" i="13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BU3" i="1" l="1"/>
  <c r="BV3" i="1"/>
  <c r="BU4" i="1"/>
  <c r="BV4" i="1"/>
  <c r="BV19" i="1" s="1"/>
  <c r="BU5" i="1"/>
  <c r="BV5" i="1"/>
  <c r="BU6" i="1"/>
  <c r="BV6" i="1"/>
  <c r="BU7" i="1"/>
  <c r="BV7" i="1"/>
  <c r="BU8" i="1"/>
  <c r="BV8" i="1"/>
  <c r="BU9" i="1"/>
  <c r="BV9" i="1"/>
  <c r="BU10" i="1"/>
  <c r="BV10" i="1"/>
  <c r="BU11" i="1"/>
  <c r="BV11" i="1"/>
  <c r="BU12" i="1"/>
  <c r="BV12" i="1"/>
  <c r="BU13" i="1"/>
  <c r="BV13" i="1"/>
  <c r="BU14" i="1"/>
  <c r="BU19" i="1" s="1"/>
  <c r="BV14" i="1"/>
  <c r="BU15" i="1"/>
  <c r="BV15" i="1"/>
  <c r="BU16" i="1"/>
  <c r="BV16" i="1"/>
  <c r="BU17" i="1"/>
  <c r="BV17" i="1"/>
  <c r="BU18" i="1"/>
  <c r="BV18" i="1"/>
  <c r="BQ19" i="1"/>
  <c r="BR19" i="1"/>
  <c r="BS19" i="1"/>
  <c r="BT19" i="1"/>
  <c r="T997" i="25" l="1"/>
  <c r="T999" i="25"/>
  <c r="H3" i="26" l="1"/>
  <c r="AP4" i="1" l="1"/>
  <c r="AP3" i="1"/>
  <c r="AO4" i="1"/>
  <c r="AO3" i="1"/>
  <c r="M19" i="26" l="1"/>
  <c r="F3" i="29" l="1"/>
  <c r="E4" i="29"/>
  <c r="F4" i="29" s="1"/>
  <c r="E5" i="29"/>
  <c r="F5" i="29" s="1"/>
  <c r="E6" i="29"/>
  <c r="F6" i="29" s="1"/>
  <c r="E7" i="29"/>
  <c r="F7" i="29" s="1"/>
  <c r="E8" i="29"/>
  <c r="F8" i="29" s="1"/>
  <c r="E9" i="29"/>
  <c r="F9" i="29" s="1"/>
  <c r="E10" i="29"/>
  <c r="F10" i="29" s="1"/>
  <c r="E11" i="29"/>
  <c r="F11" i="29" s="1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D26" i="29"/>
  <c r="C26" i="29"/>
  <c r="B26" i="29"/>
  <c r="D19" i="29"/>
  <c r="C19" i="29"/>
  <c r="E19" i="29" l="1"/>
  <c r="B19" i="29"/>
  <c r="F19" i="29" l="1"/>
  <c r="R5" i="13"/>
  <c r="K21" i="13"/>
  <c r="C19" i="26" l="1"/>
  <c r="D19" i="26"/>
  <c r="E19" i="26"/>
  <c r="F19" i="26"/>
  <c r="G19" i="26"/>
  <c r="B19" i="26"/>
  <c r="I4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3" i="26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H21" i="13"/>
  <c r="I21" i="13"/>
  <c r="K19" i="26" l="1"/>
  <c r="R21" i="13"/>
  <c r="I19" i="26"/>
  <c r="D3" i="28"/>
  <c r="H8" i="26" l="1"/>
  <c r="AC3" i="26" l="1"/>
  <c r="AC4" i="26"/>
  <c r="H12" i="26" l="1"/>
  <c r="H15" i="26"/>
  <c r="H17" i="26"/>
  <c r="H18" i="26"/>
  <c r="H11" i="26"/>
  <c r="H6" i="26"/>
  <c r="H7" i="26"/>
  <c r="H10" i="26"/>
  <c r="H4" i="26"/>
  <c r="H9" i="26"/>
  <c r="H13" i="26"/>
  <c r="H14" i="26"/>
  <c r="H16" i="26"/>
  <c r="H19" i="26" l="1"/>
  <c r="D19" i="20"/>
  <c r="G3" i="20"/>
  <c r="D7" i="28" l="1"/>
  <c r="E7" i="28" s="1"/>
  <c r="D6" i="28"/>
  <c r="D8" i="28" l="1"/>
  <c r="D9" i="28"/>
  <c r="D10" i="28"/>
  <c r="D11" i="28"/>
  <c r="D12" i="28"/>
  <c r="D13" i="28"/>
  <c r="D14" i="28"/>
  <c r="D15" i="28"/>
  <c r="D16" i="28"/>
  <c r="D17" i="28"/>
  <c r="D18" i="28"/>
  <c r="H19" i="28" l="1"/>
  <c r="G19" i="28"/>
  <c r="F19" i="28"/>
  <c r="C19" i="28"/>
  <c r="B19" i="28"/>
  <c r="E18" i="28"/>
  <c r="E17" i="28"/>
  <c r="E16" i="28"/>
  <c r="E15" i="28"/>
  <c r="E14" i="28"/>
  <c r="E13" i="28"/>
  <c r="E12" i="28"/>
  <c r="E11" i="28"/>
  <c r="E10" i="28"/>
  <c r="E9" i="28"/>
  <c r="E8" i="28"/>
  <c r="E6" i="28"/>
  <c r="D5" i="28"/>
  <c r="E5" i="28" s="1"/>
  <c r="D4" i="28"/>
  <c r="E4" i="28" s="1"/>
  <c r="G32" i="20"/>
  <c r="G31" i="20"/>
  <c r="G30" i="20"/>
  <c r="G29" i="20"/>
  <c r="G28" i="20"/>
  <c r="G27" i="20"/>
  <c r="G26" i="20"/>
  <c r="G25" i="20"/>
  <c r="G24" i="20"/>
  <c r="G23" i="20"/>
  <c r="G22" i="20"/>
  <c r="G21" i="20"/>
  <c r="F19" i="20"/>
  <c r="E19" i="20"/>
  <c r="C19" i="20"/>
  <c r="B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B25" i="22"/>
  <c r="C25" i="22" s="1"/>
  <c r="C24" i="22"/>
  <c r="C23" i="22"/>
  <c r="B20" i="22"/>
  <c r="C20" i="22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J40" i="18"/>
  <c r="I40" i="18"/>
  <c r="L40" i="18" s="1"/>
  <c r="G40" i="18"/>
  <c r="F40" i="18"/>
  <c r="E40" i="18"/>
  <c r="C40" i="18"/>
  <c r="B40" i="18"/>
  <c r="L39" i="18"/>
  <c r="L38" i="18"/>
  <c r="H38" i="18" s="1"/>
  <c r="L37" i="18"/>
  <c r="H37" i="18" s="1"/>
  <c r="L36" i="18"/>
  <c r="H36" i="18" s="1"/>
  <c r="L35" i="18"/>
  <c r="L34" i="18"/>
  <c r="I33" i="18"/>
  <c r="L33" i="18" s="1"/>
  <c r="L32" i="18"/>
  <c r="H32" i="18" s="1"/>
  <c r="L31" i="18"/>
  <c r="H31" i="18" s="1"/>
  <c r="L30" i="18"/>
  <c r="H30" i="18" s="1"/>
  <c r="L29" i="18"/>
  <c r="H29" i="18" s="1"/>
  <c r="L28" i="18"/>
  <c r="H28" i="18" s="1"/>
  <c r="L27" i="18"/>
  <c r="H27" i="18" s="1"/>
  <c r="L26" i="18"/>
  <c r="H26" i="18" s="1"/>
  <c r="L25" i="18"/>
  <c r="H25" i="18" s="1"/>
  <c r="L24" i="18"/>
  <c r="H24" i="18" s="1"/>
  <c r="L23" i="18"/>
  <c r="H23" i="18" s="1"/>
  <c r="L22" i="18"/>
  <c r="H22" i="18" s="1"/>
  <c r="J21" i="18"/>
  <c r="I21" i="18"/>
  <c r="L21" i="18" s="1"/>
  <c r="F21" i="18"/>
  <c r="C21" i="18"/>
  <c r="B21" i="18"/>
  <c r="L20" i="18"/>
  <c r="H20" i="18" s="1"/>
  <c r="E20" i="18"/>
  <c r="G20" i="18" s="1"/>
  <c r="D20" i="18"/>
  <c r="L19" i="18"/>
  <c r="H19" i="18" s="1"/>
  <c r="G19" i="18"/>
  <c r="D19" i="18"/>
  <c r="L18" i="18"/>
  <c r="H18" i="18" s="1"/>
  <c r="G18" i="18"/>
  <c r="D18" i="18"/>
  <c r="L17" i="18"/>
  <c r="H17" i="18" s="1"/>
  <c r="G17" i="18"/>
  <c r="D17" i="18"/>
  <c r="L16" i="18"/>
  <c r="H16" i="18" s="1"/>
  <c r="G16" i="18"/>
  <c r="D16" i="18"/>
  <c r="L15" i="18"/>
  <c r="H15" i="18" s="1"/>
  <c r="G15" i="18"/>
  <c r="D15" i="18"/>
  <c r="L14" i="18"/>
  <c r="H14" i="18" s="1"/>
  <c r="G14" i="18"/>
  <c r="D14" i="18"/>
  <c r="L13" i="18"/>
  <c r="H13" i="18" s="1"/>
  <c r="G13" i="18"/>
  <c r="D13" i="18"/>
  <c r="L12" i="18"/>
  <c r="H12" i="18" s="1"/>
  <c r="G12" i="18"/>
  <c r="D12" i="18"/>
  <c r="L11" i="18"/>
  <c r="H11" i="18" s="1"/>
  <c r="G11" i="18"/>
  <c r="D11" i="18"/>
  <c r="L10" i="18"/>
  <c r="H10" i="18" s="1"/>
  <c r="G10" i="18"/>
  <c r="D10" i="18"/>
  <c r="L9" i="18"/>
  <c r="H9" i="18" s="1"/>
  <c r="G9" i="18"/>
  <c r="D9" i="18"/>
  <c r="L8" i="18"/>
  <c r="H8" i="18" s="1"/>
  <c r="G8" i="18"/>
  <c r="D8" i="18"/>
  <c r="L7" i="18"/>
  <c r="H7" i="18" s="1"/>
  <c r="G7" i="18"/>
  <c r="D7" i="18"/>
  <c r="L6" i="18"/>
  <c r="H6" i="18" s="1"/>
  <c r="E6" i="18"/>
  <c r="G6" i="18" s="1"/>
  <c r="D6" i="18"/>
  <c r="L5" i="18"/>
  <c r="H5" i="18" s="1"/>
  <c r="G5" i="18"/>
  <c r="D5" i="18"/>
  <c r="B30" i="17"/>
  <c r="E30" i="17" s="1"/>
  <c r="E29" i="17"/>
  <c r="E28" i="17"/>
  <c r="E27" i="17"/>
  <c r="E26" i="17"/>
  <c r="E25" i="17"/>
  <c r="E24" i="17"/>
  <c r="F21" i="17"/>
  <c r="C21" i="17"/>
  <c r="B21" i="17"/>
  <c r="H20" i="17"/>
  <c r="E20" i="17"/>
  <c r="H19" i="17"/>
  <c r="E19" i="17"/>
  <c r="H18" i="17"/>
  <c r="E18" i="17"/>
  <c r="H17" i="17"/>
  <c r="E17" i="17"/>
  <c r="G16" i="17"/>
  <c r="G21" i="17" s="1"/>
  <c r="E16" i="17"/>
  <c r="H15" i="17"/>
  <c r="E15" i="17"/>
  <c r="H14" i="17"/>
  <c r="E14" i="17"/>
  <c r="H13" i="17"/>
  <c r="E13" i="17"/>
  <c r="H12" i="17"/>
  <c r="E12" i="17"/>
  <c r="H11" i="17"/>
  <c r="E11" i="17"/>
  <c r="H10" i="17"/>
  <c r="E10" i="17"/>
  <c r="H9" i="17"/>
  <c r="D9" i="17"/>
  <c r="D21" i="17" s="1"/>
  <c r="H8" i="17"/>
  <c r="E8" i="17"/>
  <c r="H7" i="17"/>
  <c r="E7" i="17"/>
  <c r="H6" i="17"/>
  <c r="E6" i="17"/>
  <c r="H5" i="17"/>
  <c r="E5" i="17"/>
  <c r="S997" i="25"/>
  <c r="R997" i="25"/>
  <c r="Q997" i="25"/>
  <c r="P997" i="25"/>
  <c r="O997" i="25"/>
  <c r="N997" i="25"/>
  <c r="M997" i="25"/>
  <c r="L997" i="25"/>
  <c r="K997" i="25"/>
  <c r="J997" i="25"/>
  <c r="I997" i="25"/>
  <c r="H997" i="25"/>
  <c r="G997" i="25"/>
  <c r="T996" i="25"/>
  <c r="S996" i="25"/>
  <c r="R996" i="25"/>
  <c r="Q996" i="25"/>
  <c r="P996" i="25"/>
  <c r="O996" i="25"/>
  <c r="N996" i="25"/>
  <c r="M996" i="25"/>
  <c r="L996" i="25"/>
  <c r="K996" i="25"/>
  <c r="J996" i="25"/>
  <c r="I996" i="25"/>
  <c r="H996" i="25"/>
  <c r="G996" i="25"/>
  <c r="T982" i="25"/>
  <c r="S982" i="25"/>
  <c r="R982" i="25"/>
  <c r="Q982" i="25"/>
  <c r="P982" i="25"/>
  <c r="O982" i="25"/>
  <c r="N982" i="25"/>
  <c r="M982" i="25"/>
  <c r="L982" i="25"/>
  <c r="K982" i="25"/>
  <c r="J982" i="25"/>
  <c r="I982" i="25"/>
  <c r="H982" i="25"/>
  <c r="G982" i="25"/>
  <c r="T973" i="25"/>
  <c r="S973" i="25"/>
  <c r="R973" i="25"/>
  <c r="Q973" i="25"/>
  <c r="P973" i="25"/>
  <c r="O973" i="25"/>
  <c r="N973" i="25"/>
  <c r="M973" i="25"/>
  <c r="L973" i="25"/>
  <c r="K973" i="25"/>
  <c r="J973" i="25"/>
  <c r="I973" i="25"/>
  <c r="H973" i="25"/>
  <c r="G973" i="25"/>
  <c r="T960" i="25"/>
  <c r="S960" i="25"/>
  <c r="R960" i="25"/>
  <c r="Q960" i="25"/>
  <c r="P960" i="25"/>
  <c r="O960" i="25"/>
  <c r="N960" i="25"/>
  <c r="M960" i="25"/>
  <c r="L960" i="25"/>
  <c r="K960" i="25"/>
  <c r="J960" i="25"/>
  <c r="I960" i="25"/>
  <c r="H960" i="25"/>
  <c r="G960" i="25"/>
  <c r="T948" i="25"/>
  <c r="S948" i="25"/>
  <c r="R948" i="25"/>
  <c r="Q948" i="25"/>
  <c r="P948" i="25"/>
  <c r="O948" i="25"/>
  <c r="N948" i="25"/>
  <c r="M948" i="25"/>
  <c r="L948" i="25"/>
  <c r="K948" i="25"/>
  <c r="J948" i="25"/>
  <c r="I948" i="25"/>
  <c r="H948" i="25"/>
  <c r="G948" i="25"/>
  <c r="T937" i="25"/>
  <c r="S937" i="25"/>
  <c r="R937" i="25"/>
  <c r="Q937" i="25"/>
  <c r="P937" i="25"/>
  <c r="O937" i="25"/>
  <c r="N937" i="25"/>
  <c r="M937" i="25"/>
  <c r="L937" i="25"/>
  <c r="K937" i="25"/>
  <c r="J937" i="25"/>
  <c r="I937" i="25"/>
  <c r="H937" i="25"/>
  <c r="G937" i="25"/>
  <c r="T929" i="25"/>
  <c r="S929" i="25"/>
  <c r="R929" i="25"/>
  <c r="Q929" i="25"/>
  <c r="P929" i="25"/>
  <c r="O929" i="25"/>
  <c r="N929" i="25"/>
  <c r="M929" i="25"/>
  <c r="L929" i="25"/>
  <c r="K929" i="25"/>
  <c r="J929" i="25"/>
  <c r="I929" i="25"/>
  <c r="H929" i="25"/>
  <c r="G929" i="25"/>
  <c r="T911" i="25"/>
  <c r="S911" i="25"/>
  <c r="R911" i="25"/>
  <c r="Q911" i="25"/>
  <c r="P911" i="25"/>
  <c r="O911" i="25"/>
  <c r="N911" i="25"/>
  <c r="M911" i="25"/>
  <c r="L911" i="25"/>
  <c r="K911" i="25"/>
  <c r="J911" i="25"/>
  <c r="I911" i="25"/>
  <c r="H911" i="25"/>
  <c r="G911" i="25"/>
  <c r="T899" i="25"/>
  <c r="S899" i="25"/>
  <c r="R899" i="25"/>
  <c r="Q899" i="25"/>
  <c r="P899" i="25"/>
  <c r="O899" i="25"/>
  <c r="N899" i="25"/>
  <c r="M899" i="25"/>
  <c r="L899" i="25"/>
  <c r="K899" i="25"/>
  <c r="J899" i="25"/>
  <c r="I899" i="25"/>
  <c r="H899" i="25"/>
  <c r="G899" i="25"/>
  <c r="T893" i="25"/>
  <c r="S893" i="25"/>
  <c r="R893" i="25"/>
  <c r="Q893" i="25"/>
  <c r="P893" i="25"/>
  <c r="O893" i="25"/>
  <c r="N893" i="25"/>
  <c r="M893" i="25"/>
  <c r="L893" i="25"/>
  <c r="K893" i="25"/>
  <c r="J893" i="25"/>
  <c r="I893" i="25"/>
  <c r="H893" i="25"/>
  <c r="G893" i="25"/>
  <c r="T871" i="25"/>
  <c r="S871" i="25"/>
  <c r="R871" i="25"/>
  <c r="Q871" i="25"/>
  <c r="P871" i="25"/>
  <c r="O871" i="25"/>
  <c r="N871" i="25"/>
  <c r="M871" i="25"/>
  <c r="L871" i="25"/>
  <c r="K871" i="25"/>
  <c r="J871" i="25"/>
  <c r="I871" i="25"/>
  <c r="H871" i="25"/>
  <c r="G871" i="25"/>
  <c r="T866" i="25"/>
  <c r="S866" i="25"/>
  <c r="R866" i="25"/>
  <c r="Q866" i="25"/>
  <c r="P866" i="25"/>
  <c r="O866" i="25"/>
  <c r="N866" i="25"/>
  <c r="M866" i="25"/>
  <c r="L866" i="25"/>
  <c r="K866" i="25"/>
  <c r="J866" i="25"/>
  <c r="I866" i="25"/>
  <c r="H866" i="25"/>
  <c r="G866" i="25"/>
  <c r="T856" i="25"/>
  <c r="S856" i="25"/>
  <c r="R856" i="25"/>
  <c r="Q856" i="25"/>
  <c r="P856" i="25"/>
  <c r="O856" i="25"/>
  <c r="N856" i="25"/>
  <c r="M856" i="25"/>
  <c r="L856" i="25"/>
  <c r="K856" i="25"/>
  <c r="J856" i="25"/>
  <c r="I856" i="25"/>
  <c r="H856" i="25"/>
  <c r="G856" i="25"/>
  <c r="T846" i="25"/>
  <c r="S846" i="25"/>
  <c r="R846" i="25"/>
  <c r="Q846" i="25"/>
  <c r="P846" i="25"/>
  <c r="O846" i="25"/>
  <c r="N846" i="25"/>
  <c r="M846" i="25"/>
  <c r="L846" i="25"/>
  <c r="K846" i="25"/>
  <c r="J846" i="25"/>
  <c r="I846" i="25"/>
  <c r="H846" i="25"/>
  <c r="G846" i="25"/>
  <c r="T822" i="25"/>
  <c r="S822" i="25"/>
  <c r="R822" i="25"/>
  <c r="Q822" i="25"/>
  <c r="P822" i="25"/>
  <c r="O822" i="25"/>
  <c r="N822" i="25"/>
  <c r="M822" i="25"/>
  <c r="L822" i="25"/>
  <c r="K822" i="25"/>
  <c r="J822" i="25"/>
  <c r="I822" i="25"/>
  <c r="H822" i="25"/>
  <c r="G822" i="25"/>
  <c r="T814" i="25"/>
  <c r="S814" i="25"/>
  <c r="R814" i="25"/>
  <c r="Q814" i="25"/>
  <c r="P814" i="25"/>
  <c r="O814" i="25"/>
  <c r="N814" i="25"/>
  <c r="M814" i="25"/>
  <c r="L814" i="25"/>
  <c r="K814" i="25"/>
  <c r="J814" i="25"/>
  <c r="I814" i="25"/>
  <c r="H814" i="25"/>
  <c r="G814" i="25"/>
  <c r="T806" i="25"/>
  <c r="S806" i="25"/>
  <c r="R806" i="25"/>
  <c r="Q806" i="25"/>
  <c r="P806" i="25"/>
  <c r="O806" i="25"/>
  <c r="N806" i="25"/>
  <c r="M806" i="25"/>
  <c r="L806" i="25"/>
  <c r="K806" i="25"/>
  <c r="J806" i="25"/>
  <c r="I806" i="25"/>
  <c r="H806" i="25"/>
  <c r="G806" i="25"/>
  <c r="T796" i="25"/>
  <c r="S796" i="25"/>
  <c r="R796" i="25"/>
  <c r="Q796" i="25"/>
  <c r="P796" i="25"/>
  <c r="O796" i="25"/>
  <c r="N796" i="25"/>
  <c r="M796" i="25"/>
  <c r="L796" i="25"/>
  <c r="K796" i="25"/>
  <c r="J796" i="25"/>
  <c r="I796" i="25"/>
  <c r="H796" i="25"/>
  <c r="G796" i="25"/>
  <c r="T768" i="25"/>
  <c r="S768" i="25"/>
  <c r="R768" i="25"/>
  <c r="Q768" i="25"/>
  <c r="P768" i="25"/>
  <c r="O768" i="25"/>
  <c r="N768" i="25"/>
  <c r="M768" i="25"/>
  <c r="L768" i="25"/>
  <c r="K768" i="25"/>
  <c r="J768" i="25"/>
  <c r="I768" i="25"/>
  <c r="H768" i="25"/>
  <c r="G768" i="25"/>
  <c r="T742" i="25"/>
  <c r="S742" i="25"/>
  <c r="R742" i="25"/>
  <c r="Q742" i="25"/>
  <c r="P742" i="25"/>
  <c r="O742" i="25"/>
  <c r="N742" i="25"/>
  <c r="M742" i="25"/>
  <c r="L742" i="25"/>
  <c r="K742" i="25"/>
  <c r="J742" i="25"/>
  <c r="I742" i="25"/>
  <c r="H742" i="25"/>
  <c r="G742" i="25"/>
  <c r="T725" i="25"/>
  <c r="S725" i="25"/>
  <c r="R725" i="25"/>
  <c r="Q725" i="25"/>
  <c r="P725" i="25"/>
  <c r="O725" i="25"/>
  <c r="N725" i="25"/>
  <c r="M725" i="25"/>
  <c r="L725" i="25"/>
  <c r="K725" i="25"/>
  <c r="J725" i="25"/>
  <c r="I725" i="25"/>
  <c r="H725" i="25"/>
  <c r="G725" i="25"/>
  <c r="T707" i="25"/>
  <c r="S707" i="25"/>
  <c r="R707" i="25"/>
  <c r="Q707" i="25"/>
  <c r="P707" i="25"/>
  <c r="O707" i="25"/>
  <c r="N707" i="25"/>
  <c r="M707" i="25"/>
  <c r="L707" i="25"/>
  <c r="K707" i="25"/>
  <c r="J707" i="25"/>
  <c r="I707" i="25"/>
  <c r="H707" i="25"/>
  <c r="G707" i="25"/>
  <c r="T678" i="25"/>
  <c r="S678" i="25"/>
  <c r="R678" i="25"/>
  <c r="Q678" i="25"/>
  <c r="P678" i="25"/>
  <c r="O678" i="25"/>
  <c r="N678" i="25"/>
  <c r="M678" i="25"/>
  <c r="L678" i="25"/>
  <c r="K678" i="25"/>
  <c r="J678" i="25"/>
  <c r="I678" i="25"/>
  <c r="H678" i="25"/>
  <c r="G678" i="25"/>
  <c r="T641" i="25"/>
  <c r="S641" i="25"/>
  <c r="R641" i="25"/>
  <c r="Q641" i="25"/>
  <c r="P641" i="25"/>
  <c r="O641" i="25"/>
  <c r="N641" i="25"/>
  <c r="M641" i="25"/>
  <c r="L641" i="25"/>
  <c r="K641" i="25"/>
  <c r="J641" i="25"/>
  <c r="I641" i="25"/>
  <c r="H641" i="25"/>
  <c r="G641" i="25"/>
  <c r="T628" i="25"/>
  <c r="S628" i="25"/>
  <c r="R628" i="25"/>
  <c r="Q628" i="25"/>
  <c r="P628" i="25"/>
  <c r="O628" i="25"/>
  <c r="N628" i="25"/>
  <c r="M628" i="25"/>
  <c r="L628" i="25"/>
  <c r="K628" i="25"/>
  <c r="J628" i="25"/>
  <c r="I628" i="25"/>
  <c r="H628" i="25"/>
  <c r="G628" i="25"/>
  <c r="T609" i="25"/>
  <c r="S609" i="25"/>
  <c r="R609" i="25"/>
  <c r="Q609" i="25"/>
  <c r="P609" i="25"/>
  <c r="O609" i="25"/>
  <c r="N609" i="25"/>
  <c r="M609" i="25"/>
  <c r="L609" i="25"/>
  <c r="K609" i="25"/>
  <c r="J609" i="25"/>
  <c r="I609" i="25"/>
  <c r="H609" i="25"/>
  <c r="G609" i="25"/>
  <c r="T599" i="25"/>
  <c r="S599" i="25"/>
  <c r="R599" i="25"/>
  <c r="Q599" i="25"/>
  <c r="P599" i="25"/>
  <c r="O599" i="25"/>
  <c r="N599" i="25"/>
  <c r="M599" i="25"/>
  <c r="L599" i="25"/>
  <c r="K599" i="25"/>
  <c r="J599" i="25"/>
  <c r="I599" i="25"/>
  <c r="H599" i="25"/>
  <c r="G599" i="25"/>
  <c r="T584" i="25"/>
  <c r="S584" i="25"/>
  <c r="R584" i="25"/>
  <c r="Q584" i="25"/>
  <c r="P584" i="25"/>
  <c r="O584" i="25"/>
  <c r="N584" i="25"/>
  <c r="M584" i="25"/>
  <c r="L584" i="25"/>
  <c r="K584" i="25"/>
  <c r="J584" i="25"/>
  <c r="I584" i="25"/>
  <c r="H584" i="25"/>
  <c r="G584" i="25"/>
  <c r="T562" i="25"/>
  <c r="S562" i="25"/>
  <c r="R562" i="25"/>
  <c r="Q562" i="25"/>
  <c r="P562" i="25"/>
  <c r="O562" i="25"/>
  <c r="N562" i="25"/>
  <c r="M562" i="25"/>
  <c r="L562" i="25"/>
  <c r="K562" i="25"/>
  <c r="J562" i="25"/>
  <c r="I562" i="25"/>
  <c r="H562" i="25"/>
  <c r="G562" i="25"/>
  <c r="T555" i="25"/>
  <c r="S555" i="25"/>
  <c r="R555" i="25"/>
  <c r="Q555" i="25"/>
  <c r="P555" i="25"/>
  <c r="O555" i="25"/>
  <c r="N555" i="25"/>
  <c r="M555" i="25"/>
  <c r="L555" i="25"/>
  <c r="K555" i="25"/>
  <c r="J555" i="25"/>
  <c r="I555" i="25"/>
  <c r="H555" i="25"/>
  <c r="G555" i="25"/>
  <c r="T546" i="25"/>
  <c r="S546" i="25"/>
  <c r="R546" i="25"/>
  <c r="Q546" i="25"/>
  <c r="P546" i="25"/>
  <c r="O546" i="25"/>
  <c r="N546" i="25"/>
  <c r="M546" i="25"/>
  <c r="L546" i="25"/>
  <c r="K546" i="25"/>
  <c r="J546" i="25"/>
  <c r="I546" i="25"/>
  <c r="H546" i="25"/>
  <c r="G546" i="25"/>
  <c r="T527" i="25"/>
  <c r="S527" i="25"/>
  <c r="R527" i="25"/>
  <c r="Q527" i="25"/>
  <c r="P527" i="25"/>
  <c r="O527" i="25"/>
  <c r="N527" i="25"/>
  <c r="M527" i="25"/>
  <c r="L527" i="25"/>
  <c r="K527" i="25"/>
  <c r="J527" i="25"/>
  <c r="I527" i="25"/>
  <c r="H527" i="25"/>
  <c r="G527" i="25"/>
  <c r="T506" i="25"/>
  <c r="S506" i="25"/>
  <c r="R506" i="25"/>
  <c r="Q506" i="25"/>
  <c r="P506" i="25"/>
  <c r="O506" i="25"/>
  <c r="N506" i="25"/>
  <c r="M506" i="25"/>
  <c r="L506" i="25"/>
  <c r="K506" i="25"/>
  <c r="J506" i="25"/>
  <c r="I506" i="25"/>
  <c r="H506" i="25"/>
  <c r="G506" i="25"/>
  <c r="T492" i="25"/>
  <c r="S492" i="25"/>
  <c r="R492" i="25"/>
  <c r="Q492" i="25"/>
  <c r="P492" i="25"/>
  <c r="O492" i="25"/>
  <c r="N492" i="25"/>
  <c r="M492" i="25"/>
  <c r="L492" i="25"/>
  <c r="K492" i="25"/>
  <c r="J492" i="25"/>
  <c r="I492" i="25"/>
  <c r="H492" i="25"/>
  <c r="G492" i="25"/>
  <c r="T465" i="25"/>
  <c r="S465" i="25"/>
  <c r="R465" i="25"/>
  <c r="Q465" i="25"/>
  <c r="P465" i="25"/>
  <c r="O465" i="25"/>
  <c r="N465" i="25"/>
  <c r="M465" i="25"/>
  <c r="L465" i="25"/>
  <c r="K465" i="25"/>
  <c r="J465" i="25"/>
  <c r="I465" i="25"/>
  <c r="H465" i="25"/>
  <c r="G465" i="25"/>
  <c r="T455" i="25"/>
  <c r="S455" i="25"/>
  <c r="R455" i="25"/>
  <c r="Q455" i="25"/>
  <c r="P455" i="25"/>
  <c r="O455" i="25"/>
  <c r="N455" i="25"/>
  <c r="M455" i="25"/>
  <c r="L455" i="25"/>
  <c r="K455" i="25"/>
  <c r="J455" i="25"/>
  <c r="I455" i="25"/>
  <c r="H455" i="25"/>
  <c r="G455" i="25"/>
  <c r="T447" i="25"/>
  <c r="S447" i="25"/>
  <c r="R447" i="25"/>
  <c r="Q447" i="25"/>
  <c r="P447" i="25"/>
  <c r="O447" i="25"/>
  <c r="N447" i="25"/>
  <c r="M447" i="25"/>
  <c r="L447" i="25"/>
  <c r="K447" i="25"/>
  <c r="J447" i="25"/>
  <c r="I447" i="25"/>
  <c r="H447" i="25"/>
  <c r="G447" i="25"/>
  <c r="T435" i="25"/>
  <c r="S435" i="25"/>
  <c r="R435" i="25"/>
  <c r="Q435" i="25"/>
  <c r="P435" i="25"/>
  <c r="O435" i="25"/>
  <c r="N435" i="25"/>
  <c r="M435" i="25"/>
  <c r="L435" i="25"/>
  <c r="K435" i="25"/>
  <c r="J435" i="25"/>
  <c r="I435" i="25"/>
  <c r="H435" i="25"/>
  <c r="G435" i="25"/>
  <c r="T427" i="25"/>
  <c r="S427" i="25"/>
  <c r="R427" i="25"/>
  <c r="Q427" i="25"/>
  <c r="P427" i="25"/>
  <c r="O427" i="25"/>
  <c r="N427" i="25"/>
  <c r="M427" i="25"/>
  <c r="L427" i="25"/>
  <c r="K427" i="25"/>
  <c r="J427" i="25"/>
  <c r="I427" i="25"/>
  <c r="H427" i="25"/>
  <c r="G427" i="25"/>
  <c r="T414" i="25"/>
  <c r="S414" i="25"/>
  <c r="R414" i="25"/>
  <c r="Q414" i="25"/>
  <c r="P414" i="25"/>
  <c r="O414" i="25"/>
  <c r="N414" i="25"/>
  <c r="M414" i="25"/>
  <c r="L414" i="25"/>
  <c r="K414" i="25"/>
  <c r="J414" i="25"/>
  <c r="I414" i="25"/>
  <c r="H414" i="25"/>
  <c r="G414" i="25"/>
  <c r="T404" i="25"/>
  <c r="S404" i="25"/>
  <c r="R404" i="25"/>
  <c r="Q404" i="25"/>
  <c r="P404" i="25"/>
  <c r="O404" i="25"/>
  <c r="N404" i="25"/>
  <c r="M404" i="25"/>
  <c r="L404" i="25"/>
  <c r="K404" i="25"/>
  <c r="J404" i="25"/>
  <c r="I404" i="25"/>
  <c r="H404" i="25"/>
  <c r="G404" i="25"/>
  <c r="T388" i="25"/>
  <c r="S388" i="25"/>
  <c r="R388" i="25"/>
  <c r="Q388" i="25"/>
  <c r="P388" i="25"/>
  <c r="O388" i="25"/>
  <c r="N388" i="25"/>
  <c r="M388" i="25"/>
  <c r="L388" i="25"/>
  <c r="K388" i="25"/>
  <c r="J388" i="25"/>
  <c r="I388" i="25"/>
  <c r="H388" i="25"/>
  <c r="G388" i="25"/>
  <c r="T380" i="25"/>
  <c r="S380" i="25"/>
  <c r="R380" i="25"/>
  <c r="Q380" i="25"/>
  <c r="P380" i="25"/>
  <c r="O380" i="25"/>
  <c r="N380" i="25"/>
  <c r="M380" i="25"/>
  <c r="L380" i="25"/>
  <c r="K380" i="25"/>
  <c r="J380" i="25"/>
  <c r="I380" i="25"/>
  <c r="H380" i="25"/>
  <c r="G380" i="25"/>
  <c r="T371" i="25"/>
  <c r="S371" i="25"/>
  <c r="R371" i="25"/>
  <c r="Q371" i="25"/>
  <c r="P371" i="25"/>
  <c r="O371" i="25"/>
  <c r="N371" i="25"/>
  <c r="M371" i="25"/>
  <c r="L371" i="25"/>
  <c r="K371" i="25"/>
  <c r="J371" i="25"/>
  <c r="I371" i="25"/>
  <c r="H371" i="25"/>
  <c r="G371" i="25"/>
  <c r="T362" i="25"/>
  <c r="S362" i="25"/>
  <c r="R362" i="25"/>
  <c r="Q362" i="25"/>
  <c r="P362" i="25"/>
  <c r="O362" i="25"/>
  <c r="N362" i="25"/>
  <c r="M362" i="25"/>
  <c r="L362" i="25"/>
  <c r="K362" i="25"/>
  <c r="J362" i="25"/>
  <c r="I362" i="25"/>
  <c r="H362" i="25"/>
  <c r="G362" i="25"/>
  <c r="T358" i="25"/>
  <c r="S358" i="25"/>
  <c r="R358" i="25"/>
  <c r="Q358" i="25"/>
  <c r="P358" i="25"/>
  <c r="O358" i="25"/>
  <c r="N358" i="25"/>
  <c r="M358" i="25"/>
  <c r="L358" i="25"/>
  <c r="K358" i="25"/>
  <c r="J358" i="25"/>
  <c r="I358" i="25"/>
  <c r="H358" i="25"/>
  <c r="G358" i="25"/>
  <c r="T355" i="25"/>
  <c r="S355" i="25"/>
  <c r="R355" i="25"/>
  <c r="Q355" i="25"/>
  <c r="P355" i="25"/>
  <c r="O355" i="25"/>
  <c r="N355" i="25"/>
  <c r="M355" i="25"/>
  <c r="L355" i="25"/>
  <c r="K355" i="25"/>
  <c r="J355" i="25"/>
  <c r="I355" i="25"/>
  <c r="H355" i="25"/>
  <c r="G355" i="25"/>
  <c r="T345" i="25"/>
  <c r="S345" i="25"/>
  <c r="R345" i="25"/>
  <c r="Q345" i="25"/>
  <c r="P345" i="25"/>
  <c r="O345" i="25"/>
  <c r="N345" i="25"/>
  <c r="M345" i="25"/>
  <c r="L345" i="25"/>
  <c r="K345" i="25"/>
  <c r="J345" i="25"/>
  <c r="I345" i="25"/>
  <c r="H345" i="25"/>
  <c r="G345" i="25"/>
  <c r="T334" i="25"/>
  <c r="S334" i="25"/>
  <c r="R334" i="25"/>
  <c r="Q334" i="25"/>
  <c r="P334" i="25"/>
  <c r="O334" i="25"/>
  <c r="N334" i="25"/>
  <c r="M334" i="25"/>
  <c r="L334" i="25"/>
  <c r="K334" i="25"/>
  <c r="J334" i="25"/>
  <c r="I334" i="25"/>
  <c r="H334" i="25"/>
  <c r="G334" i="25"/>
  <c r="T317" i="25"/>
  <c r="S317" i="25"/>
  <c r="R317" i="25"/>
  <c r="Q317" i="25"/>
  <c r="P317" i="25"/>
  <c r="O317" i="25"/>
  <c r="N317" i="25"/>
  <c r="M317" i="25"/>
  <c r="L317" i="25"/>
  <c r="K317" i="25"/>
  <c r="J317" i="25"/>
  <c r="I317" i="25"/>
  <c r="H317" i="25"/>
  <c r="G317" i="25"/>
  <c r="T305" i="25"/>
  <c r="S305" i="25"/>
  <c r="R305" i="25"/>
  <c r="Q305" i="25"/>
  <c r="P305" i="25"/>
  <c r="O305" i="25"/>
  <c r="N305" i="25"/>
  <c r="M305" i="25"/>
  <c r="L305" i="25"/>
  <c r="K305" i="25"/>
  <c r="J305" i="25"/>
  <c r="I305" i="25"/>
  <c r="H305" i="25"/>
  <c r="G305" i="25"/>
  <c r="T300" i="25"/>
  <c r="S300" i="25"/>
  <c r="R300" i="25"/>
  <c r="Q300" i="25"/>
  <c r="P300" i="25"/>
  <c r="O300" i="25"/>
  <c r="N300" i="25"/>
  <c r="M300" i="25"/>
  <c r="L300" i="25"/>
  <c r="K300" i="25"/>
  <c r="J300" i="25"/>
  <c r="I300" i="25"/>
  <c r="H300" i="25"/>
  <c r="G300" i="25"/>
  <c r="T287" i="25"/>
  <c r="S287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T280" i="25"/>
  <c r="S280" i="25"/>
  <c r="R280" i="25"/>
  <c r="Q280" i="25"/>
  <c r="P280" i="25"/>
  <c r="O280" i="25"/>
  <c r="N280" i="25"/>
  <c r="M280" i="25"/>
  <c r="L280" i="25"/>
  <c r="K280" i="25"/>
  <c r="J280" i="25"/>
  <c r="I280" i="25"/>
  <c r="H280" i="25"/>
  <c r="G280" i="25"/>
  <c r="T268" i="25"/>
  <c r="S268" i="25"/>
  <c r="R268" i="25"/>
  <c r="Q268" i="25"/>
  <c r="P268" i="25"/>
  <c r="O268" i="25"/>
  <c r="N268" i="25"/>
  <c r="M268" i="25"/>
  <c r="L268" i="25"/>
  <c r="K268" i="25"/>
  <c r="J268" i="25"/>
  <c r="I268" i="25"/>
  <c r="H268" i="25"/>
  <c r="G268" i="25"/>
  <c r="T260" i="25"/>
  <c r="S260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T243" i="25"/>
  <c r="S243" i="25"/>
  <c r="R243" i="25"/>
  <c r="Q243" i="25"/>
  <c r="P243" i="25"/>
  <c r="O243" i="25"/>
  <c r="N243" i="25"/>
  <c r="M243" i="25"/>
  <c r="L243" i="25"/>
  <c r="K243" i="25"/>
  <c r="J243" i="25"/>
  <c r="I243" i="25"/>
  <c r="H243" i="25"/>
  <c r="G243" i="25"/>
  <c r="T232" i="25"/>
  <c r="S232" i="25"/>
  <c r="R232" i="25"/>
  <c r="Q232" i="25"/>
  <c r="P232" i="25"/>
  <c r="O232" i="25"/>
  <c r="N232" i="25"/>
  <c r="M232" i="25"/>
  <c r="L232" i="25"/>
  <c r="K232" i="25"/>
  <c r="J232" i="25"/>
  <c r="I232" i="25"/>
  <c r="H232" i="25"/>
  <c r="G232" i="25"/>
  <c r="T224" i="25"/>
  <c r="S224" i="25"/>
  <c r="R224" i="25"/>
  <c r="Q224" i="25"/>
  <c r="P224" i="25"/>
  <c r="O224" i="25"/>
  <c r="N224" i="25"/>
  <c r="M224" i="25"/>
  <c r="L224" i="25"/>
  <c r="K224" i="25"/>
  <c r="J224" i="25"/>
  <c r="I224" i="25"/>
  <c r="H224" i="25"/>
  <c r="G224" i="25"/>
  <c r="T211" i="25"/>
  <c r="S211" i="25"/>
  <c r="R211" i="25"/>
  <c r="Q211" i="25"/>
  <c r="P211" i="25"/>
  <c r="O211" i="25"/>
  <c r="N211" i="25"/>
  <c r="M211" i="25"/>
  <c r="L211" i="25"/>
  <c r="K211" i="25"/>
  <c r="J211" i="25"/>
  <c r="I211" i="25"/>
  <c r="H211" i="25"/>
  <c r="G211" i="25"/>
  <c r="T198" i="25"/>
  <c r="S198" i="25"/>
  <c r="R198" i="25"/>
  <c r="Q198" i="25"/>
  <c r="P198" i="25"/>
  <c r="O198" i="25"/>
  <c r="N198" i="25"/>
  <c r="M198" i="25"/>
  <c r="L198" i="25"/>
  <c r="K198" i="25"/>
  <c r="J198" i="25"/>
  <c r="I198" i="25"/>
  <c r="H198" i="25"/>
  <c r="G198" i="25"/>
  <c r="T189" i="25"/>
  <c r="S189" i="25"/>
  <c r="R189" i="25"/>
  <c r="Q189" i="25"/>
  <c r="P189" i="25"/>
  <c r="O189" i="25"/>
  <c r="N189" i="25"/>
  <c r="M189" i="25"/>
  <c r="L189" i="25"/>
  <c r="K189" i="25"/>
  <c r="J189" i="25"/>
  <c r="I189" i="25"/>
  <c r="H189" i="25"/>
  <c r="G189" i="25"/>
  <c r="T174" i="25"/>
  <c r="S174" i="25"/>
  <c r="R174" i="25"/>
  <c r="Q174" i="25"/>
  <c r="P174" i="25"/>
  <c r="O174" i="25"/>
  <c r="N174" i="25"/>
  <c r="M174" i="25"/>
  <c r="L174" i="25"/>
  <c r="K174" i="25"/>
  <c r="J174" i="25"/>
  <c r="I174" i="25"/>
  <c r="H174" i="25"/>
  <c r="G174" i="25"/>
  <c r="T165" i="25"/>
  <c r="S165" i="25"/>
  <c r="R165" i="25"/>
  <c r="Q165" i="25"/>
  <c r="P165" i="25"/>
  <c r="O165" i="25"/>
  <c r="N165" i="25"/>
  <c r="M165" i="25"/>
  <c r="L165" i="25"/>
  <c r="K165" i="25"/>
  <c r="J165" i="25"/>
  <c r="I165" i="25"/>
  <c r="H165" i="25"/>
  <c r="G165" i="25"/>
  <c r="T153" i="25"/>
  <c r="S153" i="25"/>
  <c r="R153" i="25"/>
  <c r="Q153" i="25"/>
  <c r="P153" i="25"/>
  <c r="O153" i="25"/>
  <c r="N153" i="25"/>
  <c r="M153" i="25"/>
  <c r="L153" i="25"/>
  <c r="K153" i="25"/>
  <c r="J153" i="25"/>
  <c r="I153" i="25"/>
  <c r="H153" i="25"/>
  <c r="G153" i="25"/>
  <c r="T143" i="25"/>
  <c r="S143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T133" i="25"/>
  <c r="S133" i="25"/>
  <c r="R133" i="25"/>
  <c r="Q133" i="25"/>
  <c r="P133" i="25"/>
  <c r="O133" i="25"/>
  <c r="N133" i="25"/>
  <c r="M133" i="25"/>
  <c r="L133" i="25"/>
  <c r="K133" i="25"/>
  <c r="J133" i="25"/>
  <c r="I133" i="25"/>
  <c r="H133" i="25"/>
  <c r="G13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T21" i="13"/>
  <c r="S21" i="13"/>
  <c r="P21" i="13"/>
  <c r="O21" i="13"/>
  <c r="N21" i="13"/>
  <c r="M21" i="13"/>
  <c r="J21" i="13"/>
  <c r="L21" i="13"/>
  <c r="G21" i="13"/>
  <c r="F21" i="13"/>
  <c r="E21" i="13"/>
  <c r="D21" i="13"/>
  <c r="C21" i="13"/>
  <c r="B21" i="13"/>
  <c r="Q21" i="13"/>
  <c r="CK19" i="1"/>
  <c r="CF19" i="1"/>
  <c r="CE19" i="1"/>
  <c r="CD19" i="1"/>
  <c r="BZ19" i="1"/>
  <c r="BY19" i="1"/>
  <c r="BX19" i="1"/>
  <c r="BM19" i="1"/>
  <c r="BL19" i="1"/>
  <c r="BK19" i="1"/>
  <c r="BG19" i="1"/>
  <c r="BF19" i="1"/>
  <c r="BE19" i="1"/>
  <c r="BA19" i="1"/>
  <c r="AZ19" i="1"/>
  <c r="AY19" i="1"/>
  <c r="AX19" i="1"/>
  <c r="AT19" i="1"/>
  <c r="AS19" i="1"/>
  <c r="AR19" i="1"/>
  <c r="AN19" i="1"/>
  <c r="AM19" i="1"/>
  <c r="AL19" i="1"/>
  <c r="AH19" i="1"/>
  <c r="AG19" i="1"/>
  <c r="AF19" i="1"/>
  <c r="AB19" i="1"/>
  <c r="AA19" i="1"/>
  <c r="Z19" i="1"/>
  <c r="V19" i="1"/>
  <c r="U19" i="1"/>
  <c r="T19" i="1"/>
  <c r="P19" i="1"/>
  <c r="N19" i="1"/>
  <c r="J19" i="1"/>
  <c r="H19" i="1"/>
  <c r="D19" i="1"/>
  <c r="C19" i="1"/>
  <c r="B19" i="1"/>
  <c r="CH18" i="1"/>
  <c r="CG18" i="1"/>
  <c r="CB18" i="1"/>
  <c r="CA18" i="1"/>
  <c r="BO18" i="1"/>
  <c r="BN18" i="1"/>
  <c r="BI18" i="1"/>
  <c r="BH18" i="1"/>
  <c r="BC18" i="1"/>
  <c r="BB18" i="1"/>
  <c r="AV18" i="1"/>
  <c r="AU18" i="1"/>
  <c r="AP18" i="1"/>
  <c r="AO18" i="1"/>
  <c r="AJ18" i="1"/>
  <c r="AI18" i="1"/>
  <c r="AD18" i="1"/>
  <c r="AC18" i="1"/>
  <c r="X18" i="1"/>
  <c r="W18" i="1"/>
  <c r="Q18" i="1"/>
  <c r="K18" i="1"/>
  <c r="F18" i="1"/>
  <c r="I18" i="1" s="1"/>
  <c r="L18" i="1" s="1"/>
  <c r="O18" i="1" s="1"/>
  <c r="R18" i="1" s="1"/>
  <c r="E18" i="1"/>
  <c r="CH17" i="1"/>
  <c r="CG17" i="1"/>
  <c r="CB17" i="1"/>
  <c r="CA17" i="1"/>
  <c r="BO17" i="1"/>
  <c r="BN17" i="1"/>
  <c r="BI17" i="1"/>
  <c r="BH17" i="1"/>
  <c r="BC17" i="1"/>
  <c r="BB17" i="1"/>
  <c r="AV17" i="1"/>
  <c r="AU17" i="1"/>
  <c r="AP17" i="1"/>
  <c r="AO17" i="1"/>
  <c r="AJ17" i="1"/>
  <c r="AI17" i="1"/>
  <c r="AD17" i="1"/>
  <c r="AC17" i="1"/>
  <c r="X17" i="1"/>
  <c r="W17" i="1"/>
  <c r="Q17" i="1"/>
  <c r="K17" i="1"/>
  <c r="F17" i="1"/>
  <c r="I17" i="1" s="1"/>
  <c r="L17" i="1" s="1"/>
  <c r="O17" i="1" s="1"/>
  <c r="R17" i="1" s="1"/>
  <c r="E17" i="1"/>
  <c r="CH16" i="1"/>
  <c r="CG16" i="1"/>
  <c r="CB16" i="1"/>
  <c r="CA16" i="1"/>
  <c r="BO16" i="1"/>
  <c r="BN16" i="1"/>
  <c r="BI16" i="1"/>
  <c r="BH16" i="1"/>
  <c r="BC16" i="1"/>
  <c r="BB16" i="1"/>
  <c r="AV16" i="1"/>
  <c r="AU16" i="1"/>
  <c r="AP16" i="1"/>
  <c r="AO16" i="1"/>
  <c r="AJ16" i="1"/>
  <c r="AI16" i="1"/>
  <c r="AD16" i="1"/>
  <c r="AC16" i="1"/>
  <c r="X16" i="1"/>
  <c r="W16" i="1"/>
  <c r="Q16" i="1"/>
  <c r="K16" i="1"/>
  <c r="F16" i="1"/>
  <c r="I16" i="1" s="1"/>
  <c r="L16" i="1" s="1"/>
  <c r="O16" i="1" s="1"/>
  <c r="R16" i="1" s="1"/>
  <c r="E16" i="1"/>
  <c r="CH15" i="1"/>
  <c r="CG15" i="1"/>
  <c r="CB15" i="1"/>
  <c r="CA15" i="1"/>
  <c r="BO15" i="1"/>
  <c r="BN15" i="1"/>
  <c r="BI15" i="1"/>
  <c r="BH15" i="1"/>
  <c r="BC15" i="1"/>
  <c r="BB15" i="1"/>
  <c r="AV15" i="1"/>
  <c r="AU15" i="1"/>
  <c r="AP15" i="1"/>
  <c r="AO15" i="1"/>
  <c r="AJ15" i="1"/>
  <c r="AI15" i="1"/>
  <c r="AD15" i="1"/>
  <c r="AC15" i="1"/>
  <c r="X15" i="1"/>
  <c r="W15" i="1"/>
  <c r="Q15" i="1"/>
  <c r="K15" i="1"/>
  <c r="F15" i="1"/>
  <c r="I15" i="1" s="1"/>
  <c r="L15" i="1" s="1"/>
  <c r="O15" i="1" s="1"/>
  <c r="R15" i="1" s="1"/>
  <c r="E15" i="1"/>
  <c r="CH14" i="1"/>
  <c r="CG14" i="1"/>
  <c r="CB14" i="1"/>
  <c r="CA14" i="1"/>
  <c r="BO14" i="1"/>
  <c r="BN14" i="1"/>
  <c r="BI14" i="1"/>
  <c r="BH14" i="1"/>
  <c r="BC14" i="1"/>
  <c r="BB14" i="1"/>
  <c r="AV14" i="1"/>
  <c r="AU14" i="1"/>
  <c r="AP14" i="1"/>
  <c r="AO14" i="1"/>
  <c r="AJ14" i="1"/>
  <c r="AI14" i="1"/>
  <c r="AD14" i="1"/>
  <c r="AC14" i="1"/>
  <c r="X14" i="1"/>
  <c r="W14" i="1"/>
  <c r="Q14" i="1"/>
  <c r="K14" i="1"/>
  <c r="F14" i="1"/>
  <c r="I14" i="1" s="1"/>
  <c r="L14" i="1" s="1"/>
  <c r="O14" i="1" s="1"/>
  <c r="R14" i="1" s="1"/>
  <c r="E14" i="1"/>
  <c r="CH13" i="1"/>
  <c r="CG13" i="1"/>
  <c r="CB13" i="1"/>
  <c r="CA13" i="1"/>
  <c r="BO13" i="1"/>
  <c r="BN13" i="1"/>
  <c r="BI13" i="1"/>
  <c r="BH13" i="1"/>
  <c r="BC13" i="1"/>
  <c r="BB13" i="1"/>
  <c r="AV13" i="1"/>
  <c r="AU13" i="1"/>
  <c r="AP13" i="1"/>
  <c r="AO13" i="1"/>
  <c r="AJ13" i="1"/>
  <c r="AI13" i="1"/>
  <c r="AD13" i="1"/>
  <c r="AC13" i="1"/>
  <c r="X13" i="1"/>
  <c r="W13" i="1"/>
  <c r="Q13" i="1"/>
  <c r="K13" i="1"/>
  <c r="F13" i="1"/>
  <c r="I13" i="1" s="1"/>
  <c r="L13" i="1" s="1"/>
  <c r="O13" i="1" s="1"/>
  <c r="R13" i="1" s="1"/>
  <c r="E13" i="1"/>
  <c r="CH12" i="1"/>
  <c r="CG12" i="1"/>
  <c r="CB12" i="1"/>
  <c r="CA12" i="1"/>
  <c r="BO12" i="1"/>
  <c r="BN12" i="1"/>
  <c r="BI12" i="1"/>
  <c r="BH12" i="1"/>
  <c r="BC12" i="1"/>
  <c r="BB12" i="1"/>
  <c r="AV12" i="1"/>
  <c r="AU12" i="1"/>
  <c r="AP12" i="1"/>
  <c r="AO12" i="1"/>
  <c r="AJ12" i="1"/>
  <c r="AI12" i="1"/>
  <c r="AD12" i="1"/>
  <c r="AC12" i="1"/>
  <c r="X12" i="1"/>
  <c r="W12" i="1"/>
  <c r="Q12" i="1"/>
  <c r="K12" i="1"/>
  <c r="F12" i="1"/>
  <c r="I12" i="1" s="1"/>
  <c r="L12" i="1" s="1"/>
  <c r="O12" i="1" s="1"/>
  <c r="R12" i="1" s="1"/>
  <c r="E12" i="1"/>
  <c r="CH11" i="1"/>
  <c r="CG11" i="1"/>
  <c r="CB11" i="1"/>
  <c r="CA11" i="1"/>
  <c r="BO11" i="1"/>
  <c r="BN11" i="1"/>
  <c r="BI11" i="1"/>
  <c r="BH11" i="1"/>
  <c r="BC11" i="1"/>
  <c r="BB11" i="1"/>
  <c r="AV11" i="1"/>
  <c r="AU11" i="1"/>
  <c r="AP11" i="1"/>
  <c r="AO11" i="1"/>
  <c r="AJ11" i="1"/>
  <c r="AI11" i="1"/>
  <c r="AD11" i="1"/>
  <c r="AC11" i="1"/>
  <c r="X11" i="1"/>
  <c r="W11" i="1"/>
  <c r="Q11" i="1"/>
  <c r="K11" i="1"/>
  <c r="F11" i="1"/>
  <c r="I11" i="1" s="1"/>
  <c r="L11" i="1" s="1"/>
  <c r="O11" i="1" s="1"/>
  <c r="R11" i="1" s="1"/>
  <c r="E11" i="1"/>
  <c r="CH10" i="1"/>
  <c r="CG10" i="1"/>
  <c r="CB10" i="1"/>
  <c r="CA10" i="1"/>
  <c r="BO10" i="1"/>
  <c r="BN10" i="1"/>
  <c r="BI10" i="1"/>
  <c r="BH10" i="1"/>
  <c r="BC10" i="1"/>
  <c r="BB10" i="1"/>
  <c r="AV10" i="1"/>
  <c r="AU10" i="1"/>
  <c r="AP10" i="1"/>
  <c r="AO10" i="1"/>
  <c r="AJ10" i="1"/>
  <c r="AI10" i="1"/>
  <c r="AD10" i="1"/>
  <c r="AC10" i="1"/>
  <c r="X10" i="1"/>
  <c r="W10" i="1"/>
  <c r="Q10" i="1"/>
  <c r="K10" i="1"/>
  <c r="F10" i="1"/>
  <c r="I10" i="1" s="1"/>
  <c r="L10" i="1" s="1"/>
  <c r="O10" i="1" s="1"/>
  <c r="R10" i="1" s="1"/>
  <c r="E10" i="1"/>
  <c r="CH9" i="1"/>
  <c r="CG9" i="1"/>
  <c r="CB9" i="1"/>
  <c r="CA9" i="1"/>
  <c r="BO9" i="1"/>
  <c r="BN9" i="1"/>
  <c r="BI9" i="1"/>
  <c r="BH9" i="1"/>
  <c r="BC9" i="1"/>
  <c r="BB9" i="1"/>
  <c r="AV9" i="1"/>
  <c r="AU9" i="1"/>
  <c r="AP9" i="1"/>
  <c r="AO9" i="1"/>
  <c r="AJ9" i="1"/>
  <c r="AI9" i="1"/>
  <c r="AD9" i="1"/>
  <c r="AC9" i="1"/>
  <c r="X9" i="1"/>
  <c r="W9" i="1"/>
  <c r="Q9" i="1"/>
  <c r="K9" i="1"/>
  <c r="F9" i="1"/>
  <c r="I9" i="1" s="1"/>
  <c r="L9" i="1" s="1"/>
  <c r="O9" i="1" s="1"/>
  <c r="R9" i="1" s="1"/>
  <c r="E9" i="1"/>
  <c r="CH8" i="1"/>
  <c r="CG8" i="1"/>
  <c r="CB8" i="1"/>
  <c r="CA8" i="1"/>
  <c r="BO8" i="1"/>
  <c r="BN8" i="1"/>
  <c r="BI8" i="1"/>
  <c r="BH8" i="1"/>
  <c r="BC8" i="1"/>
  <c r="BB8" i="1"/>
  <c r="AV8" i="1"/>
  <c r="AU8" i="1"/>
  <c r="AP8" i="1"/>
  <c r="AO8" i="1"/>
  <c r="AJ8" i="1"/>
  <c r="AI8" i="1"/>
  <c r="AD8" i="1"/>
  <c r="AC8" i="1"/>
  <c r="X8" i="1"/>
  <c r="W8" i="1"/>
  <c r="Q8" i="1"/>
  <c r="K8" i="1"/>
  <c r="F8" i="1"/>
  <c r="I8" i="1" s="1"/>
  <c r="L8" i="1" s="1"/>
  <c r="O8" i="1" s="1"/>
  <c r="R8" i="1" s="1"/>
  <c r="E8" i="1"/>
  <c r="CH7" i="1"/>
  <c r="CG7" i="1"/>
  <c r="CB7" i="1"/>
  <c r="CA7" i="1"/>
  <c r="BO7" i="1"/>
  <c r="BN7" i="1"/>
  <c r="BI7" i="1"/>
  <c r="BH7" i="1"/>
  <c r="BC7" i="1"/>
  <c r="BB7" i="1"/>
  <c r="AV7" i="1"/>
  <c r="AU7" i="1"/>
  <c r="AP7" i="1"/>
  <c r="AO7" i="1"/>
  <c r="AJ7" i="1"/>
  <c r="AI7" i="1"/>
  <c r="AD7" i="1"/>
  <c r="AC7" i="1"/>
  <c r="X7" i="1"/>
  <c r="W7" i="1"/>
  <c r="Q7" i="1"/>
  <c r="K7" i="1"/>
  <c r="F7" i="1"/>
  <c r="I7" i="1" s="1"/>
  <c r="L7" i="1" s="1"/>
  <c r="O7" i="1" s="1"/>
  <c r="R7" i="1" s="1"/>
  <c r="E7" i="1"/>
  <c r="CH6" i="1"/>
  <c r="CG6" i="1"/>
  <c r="CB6" i="1"/>
  <c r="CA6" i="1"/>
  <c r="BO6" i="1"/>
  <c r="BN6" i="1"/>
  <c r="BI6" i="1"/>
  <c r="BH6" i="1"/>
  <c r="BC6" i="1"/>
  <c r="BB6" i="1"/>
  <c r="AV6" i="1"/>
  <c r="AU6" i="1"/>
  <c r="AP6" i="1"/>
  <c r="AO6" i="1"/>
  <c r="AJ6" i="1"/>
  <c r="AI6" i="1"/>
  <c r="AD6" i="1"/>
  <c r="AC6" i="1"/>
  <c r="X6" i="1"/>
  <c r="W6" i="1"/>
  <c r="Q6" i="1"/>
  <c r="K6" i="1"/>
  <c r="F6" i="1"/>
  <c r="I6" i="1" s="1"/>
  <c r="L6" i="1" s="1"/>
  <c r="O6" i="1" s="1"/>
  <c r="R6" i="1" s="1"/>
  <c r="E6" i="1"/>
  <c r="CH5" i="1"/>
  <c r="CG5" i="1"/>
  <c r="CB5" i="1"/>
  <c r="CA5" i="1"/>
  <c r="BO5" i="1"/>
  <c r="BN5" i="1"/>
  <c r="BI5" i="1"/>
  <c r="BH5" i="1"/>
  <c r="BC5" i="1"/>
  <c r="BB5" i="1"/>
  <c r="AV5" i="1"/>
  <c r="AU5" i="1"/>
  <c r="AP5" i="1"/>
  <c r="AO5" i="1"/>
  <c r="AJ5" i="1"/>
  <c r="AI5" i="1"/>
  <c r="AD5" i="1"/>
  <c r="AC5" i="1"/>
  <c r="X5" i="1"/>
  <c r="W5" i="1"/>
  <c r="Q5" i="1"/>
  <c r="K5" i="1"/>
  <c r="F5" i="1"/>
  <c r="I5" i="1" s="1"/>
  <c r="L5" i="1" s="1"/>
  <c r="O5" i="1" s="1"/>
  <c r="R5" i="1" s="1"/>
  <c r="E5" i="1"/>
  <c r="CH4" i="1"/>
  <c r="CG4" i="1"/>
  <c r="CB4" i="1"/>
  <c r="CA4" i="1"/>
  <c r="BO4" i="1"/>
  <c r="BN4" i="1"/>
  <c r="BI4" i="1"/>
  <c r="BH4" i="1"/>
  <c r="BC4" i="1"/>
  <c r="BB4" i="1"/>
  <c r="AV4" i="1"/>
  <c r="AU4" i="1"/>
  <c r="AJ4" i="1"/>
  <c r="AI4" i="1"/>
  <c r="AD4" i="1"/>
  <c r="AC4" i="1"/>
  <c r="X4" i="1"/>
  <c r="W4" i="1"/>
  <c r="Q4" i="1"/>
  <c r="K4" i="1"/>
  <c r="F4" i="1"/>
  <c r="I4" i="1" s="1"/>
  <c r="L4" i="1" s="1"/>
  <c r="O4" i="1" s="1"/>
  <c r="R4" i="1" s="1"/>
  <c r="E4" i="1"/>
  <c r="CH3" i="1"/>
  <c r="CG3" i="1"/>
  <c r="CJ3" i="1" s="1"/>
  <c r="CB3" i="1"/>
  <c r="CA3" i="1"/>
  <c r="BO3" i="1"/>
  <c r="BN3" i="1"/>
  <c r="BI3" i="1"/>
  <c r="BH3" i="1"/>
  <c r="BC3" i="1"/>
  <c r="BB3" i="1"/>
  <c r="AV3" i="1"/>
  <c r="AU3" i="1"/>
  <c r="AJ3" i="1"/>
  <c r="AI3" i="1"/>
  <c r="AD3" i="1"/>
  <c r="AC3" i="1"/>
  <c r="X3" i="1"/>
  <c r="W3" i="1"/>
  <c r="Q3" i="1"/>
  <c r="K3" i="1"/>
  <c r="F3" i="1"/>
  <c r="I3" i="1" s="1"/>
  <c r="E3" i="1"/>
  <c r="I8" i="17" l="1"/>
  <c r="I12" i="17"/>
  <c r="I17" i="17"/>
  <c r="H21" i="17"/>
  <c r="I20" i="17"/>
  <c r="I10" i="17"/>
  <c r="I15" i="17"/>
  <c r="E19" i="1"/>
  <c r="Q19" i="1"/>
  <c r="BC19" i="1"/>
  <c r="BO19" i="1"/>
  <c r="CB19" i="1"/>
  <c r="AV19" i="1"/>
  <c r="CH19" i="1"/>
  <c r="I6" i="17"/>
  <c r="I7" i="17"/>
  <c r="E21" i="17"/>
  <c r="H40" i="18"/>
  <c r="F19" i="1"/>
  <c r="AU19" i="1"/>
  <c r="BH19" i="1"/>
  <c r="CG19" i="1"/>
  <c r="I11" i="17"/>
  <c r="I13" i="17"/>
  <c r="H16" i="17"/>
  <c r="I16" i="17" s="1"/>
  <c r="I18" i="17"/>
  <c r="D21" i="18"/>
  <c r="E21" i="18"/>
  <c r="G21" i="18"/>
  <c r="BI19" i="1"/>
  <c r="K19" i="1"/>
  <c r="BB19" i="1"/>
  <c r="BN19" i="1"/>
  <c r="CA19" i="1"/>
  <c r="I5" i="17"/>
  <c r="I14" i="17"/>
  <c r="I19" i="17"/>
  <c r="H21" i="18"/>
  <c r="I19" i="1"/>
  <c r="E9" i="17"/>
  <c r="I9" i="17" s="1"/>
  <c r="L3" i="1"/>
  <c r="CJ6" i="1"/>
  <c r="CL6" i="1" s="1"/>
  <c r="AP19" i="1"/>
  <c r="AO19" i="1"/>
  <c r="CJ18" i="1"/>
  <c r="AJ19" i="1"/>
  <c r="CJ17" i="1"/>
  <c r="CJ13" i="1"/>
  <c r="CJ9" i="1"/>
  <c r="CL9" i="1" s="1"/>
  <c r="AI19" i="1"/>
  <c r="CJ11" i="1"/>
  <c r="CL11" i="1" s="1"/>
  <c r="CJ7" i="1"/>
  <c r="CL7" i="1" s="1"/>
  <c r="AD19" i="1"/>
  <c r="CJ16" i="1"/>
  <c r="CL16" i="1" s="1"/>
  <c r="CJ15" i="1"/>
  <c r="CJ14" i="1"/>
  <c r="CL14" i="1" s="1"/>
  <c r="CJ12" i="1"/>
  <c r="CJ10" i="1"/>
  <c r="CL10" i="1" s="1"/>
  <c r="CJ8" i="1"/>
  <c r="CL8" i="1" s="1"/>
  <c r="AC19" i="1"/>
  <c r="CJ5" i="1"/>
  <c r="CL3" i="1"/>
  <c r="X19" i="1"/>
  <c r="W19" i="1"/>
  <c r="CJ4" i="1"/>
  <c r="G19" i="20"/>
  <c r="D19" i="28"/>
  <c r="E19" i="28" s="1"/>
  <c r="E3" i="28"/>
  <c r="I21" i="17" l="1"/>
  <c r="L19" i="1"/>
  <c r="O3" i="1"/>
  <c r="CL18" i="1"/>
  <c r="CL17" i="1"/>
  <c r="CL13" i="1"/>
  <c r="CL5" i="1"/>
  <c r="CL15" i="1"/>
  <c r="CL12" i="1"/>
  <c r="CJ19" i="1"/>
  <c r="CL4" i="1"/>
  <c r="O19" i="1" l="1"/>
  <c r="R3" i="1"/>
  <c r="R19" i="1" s="1"/>
  <c r="CL19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le3354" type="102" refreshedVersion="6" minRefreshableVersion="5">
    <extLst>
      <ext xmlns:x15="http://schemas.microsoft.com/office/spreadsheetml/2010/11/main" uri="{DE250136-89BD-433C-8126-D09CA5730AF9}">
        <x15:connection id="Table3354">
          <x15:rangePr sourceName="_xlcn.WorksheetConnection_Table33541"/>
        </x15:connection>
      </ext>
    </extLst>
  </connection>
</connections>
</file>

<file path=xl/sharedStrings.xml><?xml version="1.0" encoding="utf-8"?>
<sst xmlns="http://schemas.openxmlformats.org/spreadsheetml/2006/main" count="10047" uniqueCount="2365">
  <si>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</si>
  <si>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</si>
  <si>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</si>
  <si>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</si>
  <si>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</si>
  <si>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</si>
  <si>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</si>
  <si>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</si>
  <si>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</si>
  <si>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</si>
  <si>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</si>
  <si>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</si>
  <si>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</si>
  <si>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</si>
  <si>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</si>
  <si>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</si>
  <si>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</si>
  <si>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</si>
  <si>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</si>
  <si>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</si>
  <si>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</si>
  <si>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</si>
  <si>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</si>
  <si>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</si>
  <si>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</si>
  <si>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</si>
  <si>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</si>
  <si>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</si>
  <si>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</si>
  <si>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</si>
  <si>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Baserate 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</si>
  <si>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</si>
  <si>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</si>
  <si>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</si>
  <si>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</si>
  <si>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</si>
  <si>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</si>
  <si>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</si>
  <si>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</si>
  <si>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</si>
  <si>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</si>
  <si>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</si>
  <si>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</si>
  <si>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</si>
  <si>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</si>
  <si>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</si>
  <si>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</si>
  <si>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</si>
  <si>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</si>
  <si>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</si>
  <si>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</si>
  <si>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</si>
  <si>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</si>
  <si>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</si>
  <si>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</si>
  <si>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</si>
  <si>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</si>
  <si>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</si>
  <si>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</si>
  <si>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</si>
  <si>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</si>
  <si>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1200 ผลรวม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</si>
  <si>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</si>
  <si>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</si>
  <si>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</si>
  <si>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</si>
  <si>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</si>
  <si>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</si>
  <si>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</si>
  <si>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</si>
  <si>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</si>
  <si>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</si>
  <si>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</si>
  <si>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</si>
  <si>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</si>
  <si>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</si>
  <si>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</si>
  <si>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</si>
  <si>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</si>
  <si>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</si>
  <si>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</si>
  <si>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</si>
  <si>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</si>
  <si>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</si>
  <si>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</si>
  <si>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</si>
  <si>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</si>
  <si>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</si>
  <si>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14923</t>
  </si>
  <si>
    <t>ศูนย์มหาวชิราลงกรณธัญบุรี ปทุมธานี</t>
  </si>
  <si>
    <t>1300 ผลรวม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</si>
  <si>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</si>
  <si>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</si>
  <si>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</si>
  <si>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</si>
  <si>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</si>
  <si>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</si>
  <si>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</si>
  <si>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</si>
  <si>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</si>
  <si>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</si>
  <si>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</si>
  <si>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</si>
  <si>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</si>
  <si>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</si>
  <si>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</si>
  <si>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</si>
  <si>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</si>
  <si>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</si>
  <si>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</si>
  <si>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</si>
  <si>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</si>
  <si>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</si>
  <si>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</si>
  <si>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</si>
  <si>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</si>
  <si>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</si>
  <si>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</si>
  <si>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</si>
  <si>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</si>
  <si>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</si>
  <si>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</si>
  <si>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</si>
  <si>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</si>
  <si>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</si>
  <si>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ที่มา: ข้อมูล statement รายบุคคล</t>
  </si>
  <si>
    <t>พระนครศรีอยุธยา Total</t>
  </si>
  <si>
    <t>รหัสจังหวัด</t>
  </si>
  <si>
    <t>ประมาณการ
รายรับ IP 
หลังปรับลดค่าแรง</t>
  </si>
  <si>
    <t>04</t>
  </si>
  <si>
    <t>นนทบุรี</t>
  </si>
  <si>
    <t>ปทุมธานี</t>
  </si>
  <si>
    <t>01088</t>
  </si>
  <si>
    <t>รพ.สต.หลักหก1 หมู่ที่ 07 ตำบลหลักหก</t>
  </si>
  <si>
    <t>01130</t>
  </si>
  <si>
    <t>รพ.สต.เฉลิมพระเกียรติฯ(ลาดสวาย) หมู่ที่ 06 ตำบลลาดสวาย</t>
  </si>
  <si>
    <t>1500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</si>
  <si>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</si>
  <si>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</si>
  <si>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</si>
  <si>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</si>
  <si>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</si>
  <si>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</si>
  <si>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</si>
  <si>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</si>
  <si>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</si>
  <si>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</si>
  <si>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</si>
  <si>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</si>
  <si>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</si>
  <si>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</si>
  <si>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</si>
  <si>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</si>
  <si>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</si>
  <si>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</si>
  <si>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</si>
  <si>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</si>
  <si>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</si>
  <si>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</si>
  <si>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</si>
  <si>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</si>
  <si>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</si>
  <si>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</si>
  <si>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</si>
  <si>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</si>
  <si>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</si>
  <si>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</si>
  <si>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</si>
  <si>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</si>
  <si>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</si>
  <si>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</si>
  <si>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</si>
  <si>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</si>
  <si>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</si>
  <si>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</si>
  <si>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</si>
  <si>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1700</t>
  </si>
  <si>
    <t>สิงห์บุรี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</si>
  <si>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</si>
  <si>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</si>
  <si>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</si>
  <si>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</si>
  <si>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</si>
  <si>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</si>
  <si>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</si>
  <si>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</si>
  <si>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</si>
  <si>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</si>
  <si>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</si>
  <si>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</si>
  <si>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</si>
  <si>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</si>
  <si>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</si>
  <si>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</si>
  <si>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</si>
  <si>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</si>
  <si>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</si>
  <si>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</si>
  <si>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</si>
  <si>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</si>
  <si>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</si>
  <si>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</si>
  <si>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</si>
  <si>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</si>
  <si>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</si>
  <si>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</si>
  <si>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</si>
  <si>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</si>
  <si>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</si>
  <si>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</si>
  <si>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</si>
  <si>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</si>
  <si>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</si>
  <si>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</si>
  <si>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</si>
  <si>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</si>
  <si>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2600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</si>
  <si>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</si>
  <si>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</si>
  <si>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</si>
  <si>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</si>
  <si>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</si>
  <si>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</si>
  <si>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</si>
  <si>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</si>
  <si>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</si>
  <si>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รวม</t>
  </si>
  <si>
    <t>ประมาณการที่ควรได้อีก</t>
  </si>
  <si>
    <t>รพ.สมเด็จพระสังฆราชเจ้าฯ</t>
  </si>
  <si>
    <t>01</t>
  </si>
  <si>
    <t>5000</t>
  </si>
  <si>
    <t>เชียงใหม่</t>
  </si>
  <si>
    <t>10713</t>
  </si>
  <si>
    <t>รพ.นครพิงค์</t>
  </si>
  <si>
    <t>11119</t>
  </si>
  <si>
    <t>รพ.จอมทอง</t>
  </si>
  <si>
    <t>11120</t>
  </si>
  <si>
    <t>รพ.เทพรัตนเวชชานุกูล เฉลิมพระเกียรติ ๖๐ พรรษา</t>
  </si>
  <si>
    <t>11121</t>
  </si>
  <si>
    <t>รพ.เชียงดาว</t>
  </si>
  <si>
    <t>11122</t>
  </si>
  <si>
    <t>รพ.ดอยสะเก็ด</t>
  </si>
  <si>
    <t>11123</t>
  </si>
  <si>
    <t>รพ.แม่แตง</t>
  </si>
  <si>
    <t>11124</t>
  </si>
  <si>
    <t>รพ.สะเมิง</t>
  </si>
  <si>
    <t>11125</t>
  </si>
  <si>
    <t>รพ.ฝาง</t>
  </si>
  <si>
    <t>11126</t>
  </si>
  <si>
    <t>รพ.แม่อาย</t>
  </si>
  <si>
    <t>11127</t>
  </si>
  <si>
    <t>รพ.พร้าว</t>
  </si>
  <si>
    <t>11128</t>
  </si>
  <si>
    <t>รพ.สันป่าตอง</t>
  </si>
  <si>
    <t>11129</t>
  </si>
  <si>
    <t>รพ.สันกำแพง</t>
  </si>
  <si>
    <t>11130</t>
  </si>
  <si>
    <t>รพ.สันทราย</t>
  </si>
  <si>
    <t>11131</t>
  </si>
  <si>
    <t>รพ.หางดง</t>
  </si>
  <si>
    <t>11132</t>
  </si>
  <si>
    <t>รพ.ฮอด</t>
  </si>
  <si>
    <t>11133</t>
  </si>
  <si>
    <t>รพ.ดอยเต่า</t>
  </si>
  <si>
    <t>11134</t>
  </si>
  <si>
    <t>รพ.อมก๋อย</t>
  </si>
  <si>
    <t>11135</t>
  </si>
  <si>
    <t>รพ.สารภี</t>
  </si>
  <si>
    <t>11136</t>
  </si>
  <si>
    <t>รพ.เวียงแหง</t>
  </si>
  <si>
    <t>11137</t>
  </si>
  <si>
    <t>รพ.ไชยปราการ</t>
  </si>
  <si>
    <t>11138</t>
  </si>
  <si>
    <t>รพ.แม่วาง</t>
  </si>
  <si>
    <t>11139</t>
  </si>
  <si>
    <t>รพ.แม่ออน</t>
  </si>
  <si>
    <t>11643</t>
  </si>
  <si>
    <t>รพ.ดอยหล่อ</t>
  </si>
  <si>
    <t>23736</t>
  </si>
  <si>
    <t>รพ.วัดจันทร์ เฉลิมพระเกียรติ 80 พรรษา</t>
  </si>
  <si>
    <t>เชียงใหม่ Total</t>
  </si>
  <si>
    <t>5100</t>
  </si>
  <si>
    <t>ลำพูน</t>
  </si>
  <si>
    <t>10714</t>
  </si>
  <si>
    <t>รพ.ลำพูน</t>
  </si>
  <si>
    <t>11140</t>
  </si>
  <si>
    <t>รพ.แม่ทา</t>
  </si>
  <si>
    <t>11141</t>
  </si>
  <si>
    <t>รพ.บ้านโฮ่ง</t>
  </si>
  <si>
    <t>11142</t>
  </si>
  <si>
    <t>รพ.ลี้</t>
  </si>
  <si>
    <t>11143</t>
  </si>
  <si>
    <t>รพ.ทุ่งหัวช้าง</t>
  </si>
  <si>
    <t>11144</t>
  </si>
  <si>
    <t>รพ.ป่าซาง</t>
  </si>
  <si>
    <t>11145</t>
  </si>
  <si>
    <t>รพ.บ้านธิ</t>
  </si>
  <si>
    <t>24956</t>
  </si>
  <si>
    <t>รพ.เวียงหนองล่อง</t>
  </si>
  <si>
    <t>ลำพูน Total</t>
  </si>
  <si>
    <t>5200</t>
  </si>
  <si>
    <t>ลำปาง</t>
  </si>
  <si>
    <t>10672</t>
  </si>
  <si>
    <t>รพ.ลำปาง</t>
  </si>
  <si>
    <t>11146</t>
  </si>
  <si>
    <t>รพ.แม่เมาะ</t>
  </si>
  <si>
    <t>11147</t>
  </si>
  <si>
    <t>รพ.เกาะคา</t>
  </si>
  <si>
    <t>11148</t>
  </si>
  <si>
    <t>รพ.เสริมงาม</t>
  </si>
  <si>
    <t>11149</t>
  </si>
  <si>
    <t>รพ.งาว</t>
  </si>
  <si>
    <t>11150</t>
  </si>
  <si>
    <t>รพ.แจ้ห่ม</t>
  </si>
  <si>
    <t>11151</t>
  </si>
  <si>
    <t>รพ.วังเหนือ</t>
  </si>
  <si>
    <t>11152</t>
  </si>
  <si>
    <t>รพ.เถิน</t>
  </si>
  <si>
    <t>11153</t>
  </si>
  <si>
    <t>รพ.แม่พริก</t>
  </si>
  <si>
    <t>11154</t>
  </si>
  <si>
    <t>รพ.แม่ทะ</t>
  </si>
  <si>
    <t>11155</t>
  </si>
  <si>
    <t>รพ.สบปราบ</t>
  </si>
  <si>
    <t>11156</t>
  </si>
  <si>
    <t>รพ.ห้างฉัตร</t>
  </si>
  <si>
    <t>11157</t>
  </si>
  <si>
    <t>รพ.เมืองปาน</t>
  </si>
  <si>
    <t>ลำปาง Total</t>
  </si>
  <si>
    <t>5400</t>
  </si>
  <si>
    <t>แพร่</t>
  </si>
  <si>
    <t>10715</t>
  </si>
  <si>
    <t>รพ.แพร่</t>
  </si>
  <si>
    <t>11166</t>
  </si>
  <si>
    <t>รพ.ร้องกวาง</t>
  </si>
  <si>
    <t>11167</t>
  </si>
  <si>
    <t>รพ.ลอง</t>
  </si>
  <si>
    <t>11169</t>
  </si>
  <si>
    <t>รพ.สูงเม่น</t>
  </si>
  <si>
    <t>11170</t>
  </si>
  <si>
    <t>รพ.สอง</t>
  </si>
  <si>
    <t>11171</t>
  </si>
  <si>
    <t>รพ.วังชิ้น</t>
  </si>
  <si>
    <t>11172</t>
  </si>
  <si>
    <t>รพ.หนองม่วงไข่</t>
  </si>
  <si>
    <t>11452</t>
  </si>
  <si>
    <t>รพร.เด่นชัย</t>
  </si>
  <si>
    <t>แพร่ Total</t>
  </si>
  <si>
    <t>5500</t>
  </si>
  <si>
    <t>น่าน</t>
  </si>
  <si>
    <t>10716</t>
  </si>
  <si>
    <t>รพ.น่าน</t>
  </si>
  <si>
    <t>11173</t>
  </si>
  <si>
    <t>รพ.แม่จริม</t>
  </si>
  <si>
    <t>11174</t>
  </si>
  <si>
    <t>รพ.บ้านหลวง</t>
  </si>
  <si>
    <t>11175</t>
  </si>
  <si>
    <t>รพ.นาน้อย</t>
  </si>
  <si>
    <t>11176</t>
  </si>
  <si>
    <t>รพ.ท่าวังผา</t>
  </si>
  <si>
    <t>11177</t>
  </si>
  <si>
    <t>รพ.เวียงสา</t>
  </si>
  <si>
    <t>11178</t>
  </si>
  <si>
    <t>รพ.ทุ่งช้าง</t>
  </si>
  <si>
    <t>11179</t>
  </si>
  <si>
    <t>รพ.เชียงกลาง</t>
  </si>
  <si>
    <t>11180</t>
  </si>
  <si>
    <t>รพ.นาหมื่น</t>
  </si>
  <si>
    <t>11181</t>
  </si>
  <si>
    <t>รพ.สันติสุข</t>
  </si>
  <si>
    <t>11182</t>
  </si>
  <si>
    <t>รพ.บ่อเกลือ</t>
  </si>
  <si>
    <t>11183</t>
  </si>
  <si>
    <t>รพ.สองแคว</t>
  </si>
  <si>
    <t>11453</t>
  </si>
  <si>
    <t>รพร.ปัว</t>
  </si>
  <si>
    <t>11625</t>
  </si>
  <si>
    <t>รพ.เฉลิมพระเกียรติ</t>
  </si>
  <si>
    <t>25017</t>
  </si>
  <si>
    <t>รพ.ภูเพียง</t>
  </si>
  <si>
    <t>น่าน Total</t>
  </si>
  <si>
    <t>5600</t>
  </si>
  <si>
    <t>พะเยา</t>
  </si>
  <si>
    <t>10717</t>
  </si>
  <si>
    <t>รพ.พะเยา</t>
  </si>
  <si>
    <t>10718</t>
  </si>
  <si>
    <t>รพ.เชียงคำ</t>
  </si>
  <si>
    <t>11184</t>
  </si>
  <si>
    <t>รพ.จุน</t>
  </si>
  <si>
    <t>11185</t>
  </si>
  <si>
    <t>รพ.เชียงม่วน</t>
  </si>
  <si>
    <t>11186</t>
  </si>
  <si>
    <t>รพ.ดอกคำใต้</t>
  </si>
  <si>
    <t>11187</t>
  </si>
  <si>
    <t>รพ.ปง</t>
  </si>
  <si>
    <t>11188</t>
  </si>
  <si>
    <t>รพ.แม่ใจ</t>
  </si>
  <si>
    <t>40744</t>
  </si>
  <si>
    <t>รพ.ภูซาง</t>
  </si>
  <si>
    <t>40745</t>
  </si>
  <si>
    <t>รพ.ภูกามยาว</t>
  </si>
  <si>
    <t>พะเยา Total</t>
  </si>
  <si>
    <t>5700</t>
  </si>
  <si>
    <t>เชียงราย</t>
  </si>
  <si>
    <t>10674</t>
  </si>
  <si>
    <t>รพ.เชียงรายประชานุเคราะห์</t>
  </si>
  <si>
    <t>11189</t>
  </si>
  <si>
    <t>รพ.เทิง</t>
  </si>
  <si>
    <t>11190</t>
  </si>
  <si>
    <t>รพ.พาน</t>
  </si>
  <si>
    <t>11191</t>
  </si>
  <si>
    <t>รพ.ป่าแดด</t>
  </si>
  <si>
    <t>11192</t>
  </si>
  <si>
    <t>รพ.แม่จัน</t>
  </si>
  <si>
    <t>11193</t>
  </si>
  <si>
    <t>รพ.เชียงแสน</t>
  </si>
  <si>
    <t>11194</t>
  </si>
  <si>
    <t>รพ.แม่สาย</t>
  </si>
  <si>
    <t>11195</t>
  </si>
  <si>
    <t>รพ.แม่สรวย</t>
  </si>
  <si>
    <t>11196</t>
  </si>
  <si>
    <t>รพ.เวียงป่าเป้า</t>
  </si>
  <si>
    <t>11197</t>
  </si>
  <si>
    <t>รพ.พญาเม็งราย</t>
  </si>
  <si>
    <t>11198</t>
  </si>
  <si>
    <t>รพ.เวียงแก่น</t>
  </si>
  <si>
    <t>11199</t>
  </si>
  <si>
    <t>รพ.ขุนตาล</t>
  </si>
  <si>
    <t>11200</t>
  </si>
  <si>
    <t>รพ.แม่ฟ้าหลวง</t>
  </si>
  <si>
    <t>11201</t>
  </si>
  <si>
    <t>รพ.แม่ลาว</t>
  </si>
  <si>
    <t>11202</t>
  </si>
  <si>
    <t>รพ.เวียงเชียงรุ้ง</t>
  </si>
  <si>
    <t>11454</t>
  </si>
  <si>
    <t>รพร.เชียงของ</t>
  </si>
  <si>
    <t>15012</t>
  </si>
  <si>
    <t>รพ.สมเด็จพระญาณสังวร</t>
  </si>
  <si>
    <t>28823</t>
  </si>
  <si>
    <t>รพ.ดอยหลวง</t>
  </si>
  <si>
    <t>เชียงราย Total</t>
  </si>
  <si>
    <t>5800</t>
  </si>
  <si>
    <t>แม่ฮ่องสอน</t>
  </si>
  <si>
    <t>10719</t>
  </si>
  <si>
    <t>รพ.ศรีสังวาลย์</t>
  </si>
  <si>
    <t>11203</t>
  </si>
  <si>
    <t>รพ.ขุนยวม</t>
  </si>
  <si>
    <t>11204</t>
  </si>
  <si>
    <t>รพ.ปาย</t>
  </si>
  <si>
    <t>11205</t>
  </si>
  <si>
    <t>รพ.แม่สะเรียง</t>
  </si>
  <si>
    <t>11206</t>
  </si>
  <si>
    <t>รพ.แม่ลาน้อย</t>
  </si>
  <si>
    <t>11207</t>
  </si>
  <si>
    <t>รพ.สบเมย</t>
  </si>
  <si>
    <t>11208</t>
  </si>
  <si>
    <t>รพ.ปางมะผ้า</t>
  </si>
  <si>
    <t>แม่ฮ่องสอน Total</t>
  </si>
  <si>
    <t>02</t>
  </si>
  <si>
    <t>5300</t>
  </si>
  <si>
    <t>อุตรดิตถ์</t>
  </si>
  <si>
    <t>10673</t>
  </si>
  <si>
    <t>รพ.อุตรดิตถ์</t>
  </si>
  <si>
    <t>11158</t>
  </si>
  <si>
    <t>รพ.ตรอน</t>
  </si>
  <si>
    <t>11159</t>
  </si>
  <si>
    <t>รพ.ท่าปลา</t>
  </si>
  <si>
    <t>11160</t>
  </si>
  <si>
    <t>รพ.น้ำปาด</t>
  </si>
  <si>
    <t>11161</t>
  </si>
  <si>
    <t>รพ.ฟากท่า</t>
  </si>
  <si>
    <t>11162</t>
  </si>
  <si>
    <t>รพ.บ้านโคก</t>
  </si>
  <si>
    <t>11163</t>
  </si>
  <si>
    <t>รพ.พิชัย</t>
  </si>
  <si>
    <t>11164</t>
  </si>
  <si>
    <t>รพ.ลับแล</t>
  </si>
  <si>
    <t>11165</t>
  </si>
  <si>
    <t>รพ.ทองแสนขัน</t>
  </si>
  <si>
    <t>อุตรดิตถ์ Total</t>
  </si>
  <si>
    <t>6300</t>
  </si>
  <si>
    <t>ตาก</t>
  </si>
  <si>
    <t>10722</t>
  </si>
  <si>
    <t>รพ.สมเด็จพระเจ้าตากสินมหาราช</t>
  </si>
  <si>
    <t>10723</t>
  </si>
  <si>
    <t>รพ.แม่สอด</t>
  </si>
  <si>
    <t>11238</t>
  </si>
  <si>
    <t>รพ.บ้านตาก</t>
  </si>
  <si>
    <t>11239</t>
  </si>
  <si>
    <t>รพ.สามเงา</t>
  </si>
  <si>
    <t>11240</t>
  </si>
  <si>
    <t>รพ.แม่ระมาด</t>
  </si>
  <si>
    <t>11241</t>
  </si>
  <si>
    <t>รพ.ท่าสองยาง</t>
  </si>
  <si>
    <t>11242</t>
  </si>
  <si>
    <t>รพ.พบพระ</t>
  </si>
  <si>
    <t>11243</t>
  </si>
  <si>
    <t>รพ.อุ้มผาง</t>
  </si>
  <si>
    <t>27443</t>
  </si>
  <si>
    <t>รพ.วังเจ้า</t>
  </si>
  <si>
    <t>ตาก Total</t>
  </si>
  <si>
    <t>6400</t>
  </si>
  <si>
    <t>สุโขทัย</t>
  </si>
  <si>
    <t>10724</t>
  </si>
  <si>
    <t>รพ.สุโขทัย</t>
  </si>
  <si>
    <t>10725</t>
  </si>
  <si>
    <t>รพ.ศรีสังวรสุโขทัย</t>
  </si>
  <si>
    <t>11244</t>
  </si>
  <si>
    <t>รพ.บ้านด่านลานหอย</t>
  </si>
  <si>
    <t>11245</t>
  </si>
  <si>
    <t>รพ.คีรีมาศ</t>
  </si>
  <si>
    <t>11246</t>
  </si>
  <si>
    <t>รพ.กงไกรลาศ</t>
  </si>
  <si>
    <t>11247</t>
  </si>
  <si>
    <t>รพ.ศรีสัชนาลัย</t>
  </si>
  <si>
    <t>11248</t>
  </si>
  <si>
    <t>รพ.สวรรคโลก</t>
  </si>
  <si>
    <t>11249</t>
  </si>
  <si>
    <t>รพ.ศรีนคร</t>
  </si>
  <si>
    <t>11250</t>
  </si>
  <si>
    <t>รพ.ทุ่งเสลี่ยม</t>
  </si>
  <si>
    <t>สุโขทัย Total</t>
  </si>
  <si>
    <t>6500</t>
  </si>
  <si>
    <t>พิษณุโลก</t>
  </si>
  <si>
    <t>10676</t>
  </si>
  <si>
    <t>รพ.พุทธชินราช</t>
  </si>
  <si>
    <t>11251</t>
  </si>
  <si>
    <t>รพ.ชาติตระการ</t>
  </si>
  <si>
    <t>11252</t>
  </si>
  <si>
    <t>รพ.บางระกำ</t>
  </si>
  <si>
    <t>11253</t>
  </si>
  <si>
    <t>รพ.บางกระทุ่ม</t>
  </si>
  <si>
    <t>11254</t>
  </si>
  <si>
    <t>รพ.พรหมพิราม</t>
  </si>
  <si>
    <t>11255</t>
  </si>
  <si>
    <t>รพ.วัดโบสถ์</t>
  </si>
  <si>
    <t>11256</t>
  </si>
  <si>
    <t>รพ.วังทอง</t>
  </si>
  <si>
    <t>11257</t>
  </si>
  <si>
    <t>รพ.เนินมะปราง</t>
  </si>
  <si>
    <t>11455</t>
  </si>
  <si>
    <t>รพร.นครไทย</t>
  </si>
  <si>
    <t>พิษณุโลก Total</t>
  </si>
  <si>
    <t>6700</t>
  </si>
  <si>
    <t>เพชรบูรณ์</t>
  </si>
  <si>
    <t>10727</t>
  </si>
  <si>
    <t>รพ.เพชรบูรณ์</t>
  </si>
  <si>
    <t>11264</t>
  </si>
  <si>
    <t>รพ.ชนแดน</t>
  </si>
  <si>
    <t>11265</t>
  </si>
  <si>
    <t>รพ.หล่มสัก</t>
  </si>
  <si>
    <t>11266</t>
  </si>
  <si>
    <t>รพ.วิเชียรบุรี</t>
  </si>
  <si>
    <t>11267</t>
  </si>
  <si>
    <t>รพ.ศรีเทพ</t>
  </si>
  <si>
    <t>11268</t>
  </si>
  <si>
    <t>รพ.หนองไผ่</t>
  </si>
  <si>
    <t>11269</t>
  </si>
  <si>
    <t>รพ.บึงสามพัน</t>
  </si>
  <si>
    <t>11270</t>
  </si>
  <si>
    <t>รพ.น้ำหนาว</t>
  </si>
  <si>
    <t>11271</t>
  </si>
  <si>
    <t>รพ.วังโป่ง</t>
  </si>
  <si>
    <t>11272</t>
  </si>
  <si>
    <t>รพ.เขาค้อ</t>
  </si>
  <si>
    <t>11457</t>
  </si>
  <si>
    <t>รพร.หล่มเก่า</t>
  </si>
  <si>
    <t>เพชรบูรณ์ Total</t>
  </si>
  <si>
    <t>03</t>
  </si>
  <si>
    <t>1800</t>
  </si>
  <si>
    <t>ชัยนาท</t>
  </si>
  <si>
    <t>10694</t>
  </si>
  <si>
    <t>รพ.ชัยนาทนเรนทร</t>
  </si>
  <si>
    <t>10802</t>
  </si>
  <si>
    <t>รพ.มโนรมย์</t>
  </si>
  <si>
    <t>10803</t>
  </si>
  <si>
    <t>รพ.วัดสิงห์</t>
  </si>
  <si>
    <t>10804</t>
  </si>
  <si>
    <t>รพ.สรรพยา</t>
  </si>
  <si>
    <t>10805</t>
  </si>
  <si>
    <t>รพ.สรรคบุรี</t>
  </si>
  <si>
    <t>10806</t>
  </si>
  <si>
    <t>รพ.หันคา</t>
  </si>
  <si>
    <t>27974</t>
  </si>
  <si>
    <t>รพ.หนองมะโมง</t>
  </si>
  <si>
    <t>27975</t>
  </si>
  <si>
    <t>รพ.เนินขาม</t>
  </si>
  <si>
    <t>ชัยนาท Total</t>
  </si>
  <si>
    <t>6000</t>
  </si>
  <si>
    <t>นครสวรรค์</t>
  </si>
  <si>
    <t>10675</t>
  </si>
  <si>
    <t>รพ.สวรรค์ประชารักษ์</t>
  </si>
  <si>
    <t>11209</t>
  </si>
  <si>
    <t>รพ.โกรกพระ</t>
  </si>
  <si>
    <t>11210</t>
  </si>
  <si>
    <t>รพ.ชุมแสง</t>
  </si>
  <si>
    <t>11211</t>
  </si>
  <si>
    <t>รพ.หนองบัว</t>
  </si>
  <si>
    <t>11212</t>
  </si>
  <si>
    <t>รพ.บรรพตพิสัย</t>
  </si>
  <si>
    <t>11213</t>
  </si>
  <si>
    <t>รพ.เก้าเลี้ยว</t>
  </si>
  <si>
    <t>11214</t>
  </si>
  <si>
    <t>รพ.ตาคลี</t>
  </si>
  <si>
    <t>11215</t>
  </si>
  <si>
    <t>รพ.ท่าตะโก</t>
  </si>
  <si>
    <t>11216</t>
  </si>
  <si>
    <t>รพ.ไพศาลี</t>
  </si>
  <si>
    <t>11217</t>
  </si>
  <si>
    <t>รพ.พยุหะคีรี</t>
  </si>
  <si>
    <t>11218</t>
  </si>
  <si>
    <t>รพ.ลาดยาว</t>
  </si>
  <si>
    <t>11219</t>
  </si>
  <si>
    <t>รพ.ตากฟ้า</t>
  </si>
  <si>
    <t>11220</t>
  </si>
  <si>
    <t>รพ.แม่วงก์</t>
  </si>
  <si>
    <t>40749</t>
  </si>
  <si>
    <t>รพ.ชุมตาบง</t>
  </si>
  <si>
    <t>นครสวรรค์ Total</t>
  </si>
  <si>
    <t>6100</t>
  </si>
  <si>
    <t>อุทัยธานี</t>
  </si>
  <si>
    <t>10720</t>
  </si>
  <si>
    <t>รพ.อุทัยธานี</t>
  </si>
  <si>
    <t>11221</t>
  </si>
  <si>
    <t>รพ.ทัพทัน</t>
  </si>
  <si>
    <t>11222</t>
  </si>
  <si>
    <t>รพ.สว่างอารมณ์</t>
  </si>
  <si>
    <t>11223</t>
  </si>
  <si>
    <t>รพ.หนองฉาง</t>
  </si>
  <si>
    <t>11224</t>
  </si>
  <si>
    <t>รพ.หนองขาหย่าง</t>
  </si>
  <si>
    <t>11225</t>
  </si>
  <si>
    <t>รพ.บ้านไร่</t>
  </si>
  <si>
    <t>11226</t>
  </si>
  <si>
    <t>รพ.ลานสัก</t>
  </si>
  <si>
    <t>11227</t>
  </si>
  <si>
    <t>รพ.ห้วยคต</t>
  </si>
  <si>
    <t>อุทัยธานี Total</t>
  </si>
  <si>
    <t>6200</t>
  </si>
  <si>
    <t>กำแพงเพชร</t>
  </si>
  <si>
    <t>10721</t>
  </si>
  <si>
    <t>รพ.กำแพงเพชร</t>
  </si>
  <si>
    <t>11228</t>
  </si>
  <si>
    <t>รพ.ทุ่งโพธิ์ทะเล</t>
  </si>
  <si>
    <t>11229</t>
  </si>
  <si>
    <t>รพ.ไทรงาม</t>
  </si>
  <si>
    <t>11230</t>
  </si>
  <si>
    <t>รพ.คลองลาน</t>
  </si>
  <si>
    <t>11231</t>
  </si>
  <si>
    <t>รพ.ขาณุวรลักษบุรี</t>
  </si>
  <si>
    <t>11232</t>
  </si>
  <si>
    <t>รพ.คลองขลุง</t>
  </si>
  <si>
    <t>11233</t>
  </si>
  <si>
    <t>รพ.พรานกระต่าย</t>
  </si>
  <si>
    <t>11234</t>
  </si>
  <si>
    <t>รพ.ลานกระบือ</t>
  </si>
  <si>
    <t>11235</t>
  </si>
  <si>
    <t>รพ.ทรายทองวัฒนา</t>
  </si>
  <si>
    <t>11236</t>
  </si>
  <si>
    <t>รพ.ปางศิลาทอง</t>
  </si>
  <si>
    <t>14135</t>
  </si>
  <si>
    <t>รพ.บึงสามัคคี</t>
  </si>
  <si>
    <t>28010</t>
  </si>
  <si>
    <t>รพ.โกสัมพีนคร</t>
  </si>
  <si>
    <t>กำแพงเพชร Total</t>
  </si>
  <si>
    <t>6600</t>
  </si>
  <si>
    <t>พิจิตร</t>
  </si>
  <si>
    <t>10726</t>
  </si>
  <si>
    <t>รพ.พิจิตร</t>
  </si>
  <si>
    <t>11258</t>
  </si>
  <si>
    <t>รพ.วังทรายพูน</t>
  </si>
  <si>
    <t>11259</t>
  </si>
  <si>
    <t>รพ.โพธิ์ประทับช้าง</t>
  </si>
  <si>
    <t>11260</t>
  </si>
  <si>
    <t>รพ.บางมูลนาก</t>
  </si>
  <si>
    <t>11261</t>
  </si>
  <si>
    <t>รพ.โพทะเล</t>
  </si>
  <si>
    <t>11262</t>
  </si>
  <si>
    <t>รพ.สามง่าม</t>
  </si>
  <si>
    <t>11263</t>
  </si>
  <si>
    <t>รพ.ทับคล้อ</t>
  </si>
  <si>
    <t>11456</t>
  </si>
  <si>
    <t>รพร.ตะพานหิน</t>
  </si>
  <si>
    <t>11631</t>
  </si>
  <si>
    <t>รพ.วชิรบารมี</t>
  </si>
  <si>
    <t>27978</t>
  </si>
  <si>
    <t>รพ.สากเหล็ก</t>
  </si>
  <si>
    <t>27979</t>
  </si>
  <si>
    <t>รพ.บึงนาราง</t>
  </si>
  <si>
    <t>27980</t>
  </si>
  <si>
    <t>รพ.ดงเจริญ</t>
  </si>
  <si>
    <t>พิจิตร Total</t>
  </si>
  <si>
    <t>นนทบุรี Total</t>
  </si>
  <si>
    <t>ปทุมธานี Total</t>
  </si>
  <si>
    <t>อ่างทอง Total</t>
  </si>
  <si>
    <t>ลพบุรี Total</t>
  </si>
  <si>
    <t>สิงห์บุรี Total</t>
  </si>
  <si>
    <t>สระบุรี Total</t>
  </si>
  <si>
    <t>นครนายก Total</t>
  </si>
  <si>
    <t>05</t>
  </si>
  <si>
    <t>7000</t>
  </si>
  <si>
    <t>ราชบุรี</t>
  </si>
  <si>
    <t>10677</t>
  </si>
  <si>
    <t>รพ.ราชบุรี</t>
  </si>
  <si>
    <t>10728</t>
  </si>
  <si>
    <t>รพ.ดำเนินสะดวก</t>
  </si>
  <si>
    <t>10729</t>
  </si>
  <si>
    <t>รพ.บ้านโป่ง</t>
  </si>
  <si>
    <t>10730</t>
  </si>
  <si>
    <t>รพ.โพธาราม</t>
  </si>
  <si>
    <t>11273</t>
  </si>
  <si>
    <t>รพ.สวนผึ้ง</t>
  </si>
  <si>
    <t>11274</t>
  </si>
  <si>
    <t>รพ.บางแพ</t>
  </si>
  <si>
    <t>11275</t>
  </si>
  <si>
    <t>รพ.เจ็ดเสมียน</t>
  </si>
  <si>
    <t>11276</t>
  </si>
  <si>
    <t>รพ.ปากท่อ</t>
  </si>
  <si>
    <t>11277</t>
  </si>
  <si>
    <t>รพ.วัดเพลง</t>
  </si>
  <si>
    <t>11458</t>
  </si>
  <si>
    <t>รพร.จอมบึง</t>
  </si>
  <si>
    <t>28858</t>
  </si>
  <si>
    <t>รพ.บ้านคา</t>
  </si>
  <si>
    <t>ราชบุรี Total</t>
  </si>
  <si>
    <t>7100</t>
  </si>
  <si>
    <t>กาญจนบุรี</t>
  </si>
  <si>
    <t>10731</t>
  </si>
  <si>
    <t>รพ.พหลพลพยุหเสนา</t>
  </si>
  <si>
    <t>10732</t>
  </si>
  <si>
    <t>รพ.มะการักษ์</t>
  </si>
  <si>
    <t>11278</t>
  </si>
  <si>
    <t>รพ.ไทรโยค</t>
  </si>
  <si>
    <t>11279</t>
  </si>
  <si>
    <t>รพ.สมเด็จพระปิยะมหาราชรมณียเขต</t>
  </si>
  <si>
    <t>11280</t>
  </si>
  <si>
    <t>รพ.บ่อพลอย</t>
  </si>
  <si>
    <t>11281</t>
  </si>
  <si>
    <t>รพ.ท่ากระดาน</t>
  </si>
  <si>
    <t>11282</t>
  </si>
  <si>
    <t>รพ.สมเด็จพระสังฆราชองค์ที่ 19</t>
  </si>
  <si>
    <t>11283</t>
  </si>
  <si>
    <t>รพ.ทองผาภูมิ</t>
  </si>
  <si>
    <t>11284</t>
  </si>
  <si>
    <t>รพ.สังขละบุรี</t>
  </si>
  <si>
    <t>11285</t>
  </si>
  <si>
    <t>รพ.เจ้าคุณไพบูลย์พนมทวน</t>
  </si>
  <si>
    <t>11286</t>
  </si>
  <si>
    <t>รพ.เลาขวัญ</t>
  </si>
  <si>
    <t>11287</t>
  </si>
  <si>
    <t>รพ.ด่านมะขามเตี้ย</t>
  </si>
  <si>
    <t>11288</t>
  </si>
  <si>
    <t>รพ.สถานพระบารมี</t>
  </si>
  <si>
    <t>14136</t>
  </si>
  <si>
    <t>รพ.ศุกร์ศิริศรีสวัสดิ์</t>
  </si>
  <si>
    <t>21948</t>
  </si>
  <si>
    <t>รพ.ห้วยกระเจา เฉลิมพระเกียรติ 80 พรรษา</t>
  </si>
  <si>
    <t>41701</t>
  </si>
  <si>
    <t>รพ.หนองปรือ</t>
  </si>
  <si>
    <t>กาญจนบุรี Total</t>
  </si>
  <si>
    <t>7200</t>
  </si>
  <si>
    <t>สุพรรณบุรี</t>
  </si>
  <si>
    <t>10678</t>
  </si>
  <si>
    <t>รพ.เจ้าพระยายมราช</t>
  </si>
  <si>
    <t>10733</t>
  </si>
  <si>
    <t>รพ.สมเด็จพระสังฆราชองค์ที่17</t>
  </si>
  <si>
    <t>11289</t>
  </si>
  <si>
    <t>รพ.เดิมบางนางบวช</t>
  </si>
  <si>
    <t>11290</t>
  </si>
  <si>
    <t>รพ.ด่านช้าง</t>
  </si>
  <si>
    <t>11291</t>
  </si>
  <si>
    <t>รพ.บางปลาม้า</t>
  </si>
  <si>
    <t>11292</t>
  </si>
  <si>
    <t>รพ.ศรีประจันต์</t>
  </si>
  <si>
    <t>11293</t>
  </si>
  <si>
    <t>รพ.ดอนเจดีย์</t>
  </si>
  <si>
    <t>11294</t>
  </si>
  <si>
    <t>รพ.สามชุก</t>
  </si>
  <si>
    <t>11295</t>
  </si>
  <si>
    <t>รพ.อู่ทอง</t>
  </si>
  <si>
    <t>11296</t>
  </si>
  <si>
    <t>รพ.หนองหญ้าไซ</t>
  </si>
  <si>
    <t>สุพรรณบุรี Total</t>
  </si>
  <si>
    <t>7300</t>
  </si>
  <si>
    <t>นครปฐม</t>
  </si>
  <si>
    <t>10679</t>
  </si>
  <si>
    <t>รพ.นครปฐม</t>
  </si>
  <si>
    <t>11297</t>
  </si>
  <si>
    <t>รพ.กำแพงแสน</t>
  </si>
  <si>
    <t>11298</t>
  </si>
  <si>
    <t>รพ.นครชัยศรี</t>
  </si>
  <si>
    <t>11299</t>
  </si>
  <si>
    <t>รพ.ห้วยพลู</t>
  </si>
  <si>
    <t>11300</t>
  </si>
  <si>
    <t>รพ.ดอนตูม</t>
  </si>
  <si>
    <t>11301</t>
  </si>
  <si>
    <t>รพ.บางเลน</t>
  </si>
  <si>
    <t>11302</t>
  </si>
  <si>
    <t>รพ.สามพราน</t>
  </si>
  <si>
    <t>11303</t>
  </si>
  <si>
    <t>รพ.พุทธมณฑล</t>
  </si>
  <si>
    <t>13819</t>
  </si>
  <si>
    <t>รพ.หลวงพ่อเปิ่น</t>
  </si>
  <si>
    <t>นครปฐม Total</t>
  </si>
  <si>
    <t>7400</t>
  </si>
  <si>
    <t>สมุทรสาคร</t>
  </si>
  <si>
    <t>10734</t>
  </si>
  <si>
    <t>รพ.สมุทรสาคร</t>
  </si>
  <si>
    <t>11304</t>
  </si>
  <si>
    <t>รพ.กระทุ่มแบน</t>
  </si>
  <si>
    <t>สมุทรสาคร Total</t>
  </si>
  <si>
    <t>7500</t>
  </si>
  <si>
    <t>สมุทรสงคราม</t>
  </si>
  <si>
    <t>10735</t>
  </si>
  <si>
    <t>รพ.สมเด็จพระพุทธเลิศหล้า</t>
  </si>
  <si>
    <t>11306</t>
  </si>
  <si>
    <t>รพ.นภาลัย</t>
  </si>
  <si>
    <t>11307</t>
  </si>
  <si>
    <t>รพ.อัมพวา</t>
  </si>
  <si>
    <t>สมุทรสงคราม Total</t>
  </si>
  <si>
    <t>7600</t>
  </si>
  <si>
    <t>เพชรบุรี</t>
  </si>
  <si>
    <t>10736</t>
  </si>
  <si>
    <t>รพ.พระจอมเกล้า</t>
  </si>
  <si>
    <t>11308</t>
  </si>
  <si>
    <t>รพ.เขาย้อย</t>
  </si>
  <si>
    <t>11309</t>
  </si>
  <si>
    <t>รพ.หนองหญ้าปล้อง</t>
  </si>
  <si>
    <t>11310</t>
  </si>
  <si>
    <t>รพ.ชะอำ</t>
  </si>
  <si>
    <t>11311</t>
  </si>
  <si>
    <t>รพ.ท่ายาง</t>
  </si>
  <si>
    <t>11312</t>
  </si>
  <si>
    <t>รพ.บ้านลาด</t>
  </si>
  <si>
    <t>11313</t>
  </si>
  <si>
    <t>รพ.บ้านแหลม</t>
  </si>
  <si>
    <t>11314</t>
  </si>
  <si>
    <t>รพ.แก่งกระจาน</t>
  </si>
  <si>
    <t>เพชรบุรี Total</t>
  </si>
  <si>
    <t>7700</t>
  </si>
  <si>
    <t>ประจวบคีรีขันธ์</t>
  </si>
  <si>
    <t>10737</t>
  </si>
  <si>
    <t>รพ.ประจวบคีรีขันธ์</t>
  </si>
  <si>
    <t>11315</t>
  </si>
  <si>
    <t>รพ.กุยบุรี</t>
  </si>
  <si>
    <t>11316</t>
  </si>
  <si>
    <t>รพ.ทับสะแก</t>
  </si>
  <si>
    <t>11317</t>
  </si>
  <si>
    <t>รพ.บางสะพาน</t>
  </si>
  <si>
    <t>11318</t>
  </si>
  <si>
    <t>รพ.บางสะพานน้อย</t>
  </si>
  <si>
    <t>11319</t>
  </si>
  <si>
    <t>รพ.ปราณบุรี</t>
  </si>
  <si>
    <t>11320</t>
  </si>
  <si>
    <t>รพ.หัวหิน</t>
  </si>
  <si>
    <t>11321</t>
  </si>
  <si>
    <t>รพ.สามร้อยยอด</t>
  </si>
  <si>
    <t>ประจวบคีรีขันธ์ Total</t>
  </si>
  <si>
    <t>06</t>
  </si>
  <si>
    <t>1100</t>
  </si>
  <si>
    <t>สมุทรปราการ</t>
  </si>
  <si>
    <t>00935</t>
  </si>
  <si>
    <t>รพ.สต.เฉลิมพระเกียรติ บ้านคลองบางปิ้ง หมู่ที่ 05 ตำบลบางเมือง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</si>
  <si>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</si>
  <si>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</si>
  <si>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</si>
  <si>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</si>
  <si>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</si>
  <si>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</si>
  <si>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10754</t>
  </si>
  <si>
    <t>รพ.บางจาก</t>
  </si>
  <si>
    <t>10755</t>
  </si>
  <si>
    <t>รพ.พระสมุทรเจดีย์</t>
  </si>
  <si>
    <t>28785</t>
  </si>
  <si>
    <t>รพ.บางเสาธง</t>
  </si>
  <si>
    <t>สมุทรปราการ Total</t>
  </si>
  <si>
    <t>2000</t>
  </si>
  <si>
    <t>ชลบุรี</t>
  </si>
  <si>
    <t>01854</t>
  </si>
  <si>
    <t>รพ.สต.ตะเคียนเตี้ย</t>
  </si>
  <si>
    <t>01894</t>
  </si>
  <si>
    <t>รพ.สต.บ้านตลาดล่างบางพระ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</si>
  <si>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</si>
  <si>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</si>
  <si>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</si>
  <si>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</si>
  <si>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</si>
  <si>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</si>
  <si>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</si>
  <si>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</si>
  <si>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</si>
  <si>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</si>
  <si>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</si>
  <si>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</si>
  <si>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</si>
  <si>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</si>
  <si>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</si>
  <si>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</si>
  <si>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10824</t>
  </si>
  <si>
    <t>รพ.เกาะสีชัง</t>
  </si>
  <si>
    <t>10825</t>
  </si>
  <si>
    <t>รพ.สัตหีบ</t>
  </si>
  <si>
    <t>10826</t>
  </si>
  <si>
    <t>รพ.บ่อทอง</t>
  </si>
  <si>
    <t>22670</t>
  </si>
  <si>
    <t>คลินิกหมอครอบครัว ศูนย์สุขภาพชุมชนเมืองชลบุรี</t>
  </si>
  <si>
    <t>28006</t>
  </si>
  <si>
    <t>รพ.เกาะจันทร์</t>
  </si>
  <si>
    <t>ชลบุรี Total</t>
  </si>
  <si>
    <t>2100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</si>
  <si>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</si>
  <si>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</si>
  <si>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</si>
  <si>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</si>
  <si>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</si>
  <si>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</si>
  <si>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</si>
  <si>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</si>
  <si>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</si>
  <si>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10830</t>
  </si>
  <si>
    <t>รพ.วังจันทร์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</si>
  <si>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</si>
  <si>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</si>
  <si>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</si>
  <si>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</si>
  <si>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</si>
  <si>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</si>
  <si>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23962</t>
  </si>
  <si>
    <t>รพ.นิคมพัฒนา</t>
  </si>
  <si>
    <t>ระยอง Total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</si>
  <si>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</si>
  <si>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</si>
  <si>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</si>
  <si>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</si>
  <si>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</si>
  <si>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</si>
  <si>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</si>
  <si>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</si>
  <si>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</si>
  <si>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</si>
  <si>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</si>
  <si>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</si>
  <si>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</si>
  <si>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</si>
  <si>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</si>
  <si>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</si>
  <si>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</si>
  <si>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</si>
  <si>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</si>
  <si>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</si>
  <si>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</si>
  <si>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</si>
  <si>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</si>
  <si>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</si>
  <si>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</si>
  <si>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</si>
  <si>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จันทบุรี Total</t>
  </si>
  <si>
    <t>2300</t>
  </si>
  <si>
    <t>ตราด</t>
  </si>
  <si>
    <t>10696</t>
  </si>
  <si>
    <t>รพ.ตราด</t>
  </si>
  <si>
    <t>10845</t>
  </si>
  <si>
    <t>รพ.คลองใหญ่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</si>
  <si>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</si>
  <si>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</si>
  <si>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</si>
  <si>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</si>
  <si>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</si>
  <si>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</si>
  <si>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10849</t>
  </si>
  <si>
    <t>รพ.เกาะกูด</t>
  </si>
  <si>
    <t>13816</t>
  </si>
  <si>
    <t>รพ.เกาะช้าง</t>
  </si>
  <si>
    <t>ตราด Total</t>
  </si>
  <si>
    <t>2400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</si>
  <si>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</si>
  <si>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</si>
  <si>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</si>
  <si>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</si>
  <si>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</si>
  <si>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</si>
  <si>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</si>
  <si>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</si>
  <si>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</si>
  <si>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</si>
  <si>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</si>
  <si>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</si>
  <si>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</si>
  <si>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</si>
  <si>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</si>
  <si>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</si>
  <si>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</si>
  <si>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</si>
  <si>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</si>
  <si>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13747</t>
  </si>
  <si>
    <t>รพ.ราชสาส์น</t>
  </si>
  <si>
    <t>31327</t>
  </si>
  <si>
    <t>รพ.คลองเขื่อน</t>
  </si>
  <si>
    <t>ฉะเชิงเทรา Total</t>
  </si>
  <si>
    <t>2500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</si>
  <si>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</si>
  <si>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</si>
  <si>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</si>
  <si>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</si>
  <si>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</si>
  <si>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</si>
  <si>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</si>
  <si>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</si>
  <si>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</si>
  <si>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</si>
  <si>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</si>
  <si>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</si>
  <si>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</si>
  <si>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</si>
  <si>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</si>
  <si>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ปราจีนบุรี Total</t>
  </si>
  <si>
    <t>2700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</si>
  <si>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</si>
  <si>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</si>
  <si>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</si>
  <si>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</si>
  <si>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</si>
  <si>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</si>
  <si>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</si>
  <si>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</si>
  <si>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</si>
  <si>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</si>
  <si>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</si>
  <si>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</si>
  <si>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</si>
  <si>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</si>
  <si>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</si>
  <si>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</si>
  <si>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</si>
  <si>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</si>
  <si>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</si>
  <si>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สระแก้ว Total</t>
  </si>
  <si>
    <t>07</t>
  </si>
  <si>
    <t>4000</t>
  </si>
  <si>
    <t>ขอนแก่น</t>
  </si>
  <si>
    <t>10670</t>
  </si>
  <si>
    <t>รพ.ขอนแก่น</t>
  </si>
  <si>
    <t>10995</t>
  </si>
  <si>
    <t>รพ.บ้านฝาง</t>
  </si>
  <si>
    <t>10996</t>
  </si>
  <si>
    <t>รพ.พระยืน</t>
  </si>
  <si>
    <t>10997</t>
  </si>
  <si>
    <t>รพ.หนองเรือ</t>
  </si>
  <si>
    <t>10998</t>
  </si>
  <si>
    <t>รพ.ชุมแพ</t>
  </si>
  <si>
    <t>10999</t>
  </si>
  <si>
    <t>รพ.สีชมพู</t>
  </si>
  <si>
    <t>11000</t>
  </si>
  <si>
    <t>รพ.น้ำพอง</t>
  </si>
  <si>
    <t>11001</t>
  </si>
  <si>
    <t>รพ.อุบลรัตน์</t>
  </si>
  <si>
    <t>11002</t>
  </si>
  <si>
    <t>รพ.บ้านไผ่</t>
  </si>
  <si>
    <t>11003</t>
  </si>
  <si>
    <t>รพ.เปือยน้อย</t>
  </si>
  <si>
    <t>11004</t>
  </si>
  <si>
    <t>รพ.พล</t>
  </si>
  <si>
    <t>11005</t>
  </si>
  <si>
    <t>รพ.แวงใหญ่</t>
  </si>
  <si>
    <t>11006</t>
  </si>
  <si>
    <t>รพ.แวงน้อย</t>
  </si>
  <si>
    <t>11007</t>
  </si>
  <si>
    <t>รพ.หนองสองห้อง</t>
  </si>
  <si>
    <t>11008</t>
  </si>
  <si>
    <t>รพ.ภูเวียง</t>
  </si>
  <si>
    <t>11009</t>
  </si>
  <si>
    <t>รพ.มัญจาคีรี</t>
  </si>
  <si>
    <t>11010</t>
  </si>
  <si>
    <t>รพ.ชนบท</t>
  </si>
  <si>
    <t>11011</t>
  </si>
  <si>
    <t>รพ.เขาสวนกวาง</t>
  </si>
  <si>
    <t>11012</t>
  </si>
  <si>
    <t>รพ.ภูผาม่าน</t>
  </si>
  <si>
    <t>11445</t>
  </si>
  <si>
    <t>รพร.กระนวน</t>
  </si>
  <si>
    <t>12275</t>
  </si>
  <si>
    <t>รพ.สิรินธร(ภาคตะวันออกเฉียงเหนือ)</t>
  </si>
  <si>
    <t>14132</t>
  </si>
  <si>
    <t>รพ.ซำสูง</t>
  </si>
  <si>
    <t>77649</t>
  </si>
  <si>
    <t>รพ.หนองนาคำ</t>
  </si>
  <si>
    <t>77650</t>
  </si>
  <si>
    <t>รพ.เวียงเก่า</t>
  </si>
  <si>
    <t>77651</t>
  </si>
  <si>
    <t>รพ.โคกโพธิ์ไชย</t>
  </si>
  <si>
    <t>77652</t>
  </si>
  <si>
    <t>รพ.โนนศิลา</t>
  </si>
  <si>
    <t>ขอนแก่น Total</t>
  </si>
  <si>
    <t>4400</t>
  </si>
  <si>
    <t>มหาสารคาม</t>
  </si>
  <si>
    <t>10707</t>
  </si>
  <si>
    <t>รพ.มหาสารคาม</t>
  </si>
  <si>
    <t>11051</t>
  </si>
  <si>
    <t>รพ.แกดำ</t>
  </si>
  <si>
    <t>11052</t>
  </si>
  <si>
    <t>รพ.โกสุมพิสัย</t>
  </si>
  <si>
    <t>11053</t>
  </si>
  <si>
    <t>รพ.กันทรวิชัย</t>
  </si>
  <si>
    <t>11054</t>
  </si>
  <si>
    <t>รพ.เชียงยืน</t>
  </si>
  <si>
    <t>11055</t>
  </si>
  <si>
    <t>รพ.บรบือ</t>
  </si>
  <si>
    <t>11056</t>
  </si>
  <si>
    <t>รพ.นาเชือก</t>
  </si>
  <si>
    <t>11057</t>
  </si>
  <si>
    <t>รพ.พยัคฆภูมิพิสัย</t>
  </si>
  <si>
    <t>11058</t>
  </si>
  <si>
    <t>รพ.วาปีปทุม</t>
  </si>
  <si>
    <t>11059</t>
  </si>
  <si>
    <t>รพ.นาดูน</t>
  </si>
  <si>
    <t>11060</t>
  </si>
  <si>
    <t>รพ.ยางสีสุราช</t>
  </si>
  <si>
    <t>24704</t>
  </si>
  <si>
    <t>รพ.กุดรัง</t>
  </si>
  <si>
    <t>28843</t>
  </si>
  <si>
    <t>รพ.ชื่นชม</t>
  </si>
  <si>
    <t>มหาสารคาม Total</t>
  </si>
  <si>
    <t>4500</t>
  </si>
  <si>
    <t>ร้อยเอ็ด</t>
  </si>
  <si>
    <t>10708</t>
  </si>
  <si>
    <t>รพ.ร้อยเอ็ด</t>
  </si>
  <si>
    <t>11061</t>
  </si>
  <si>
    <t>รพ.เกษตรวิสัย</t>
  </si>
  <si>
    <t>11062</t>
  </si>
  <si>
    <t>รพ.ปทุมรัตต์</t>
  </si>
  <si>
    <t>11063</t>
  </si>
  <si>
    <t>รพ.จตุรพักตรพิมาน</t>
  </si>
  <si>
    <t>11064</t>
  </si>
  <si>
    <t>รพ.ธวัชบุรี</t>
  </si>
  <si>
    <t>11065</t>
  </si>
  <si>
    <t>รพ.พนมไพร</t>
  </si>
  <si>
    <t>11066</t>
  </si>
  <si>
    <t>รพ.โพนทอง</t>
  </si>
  <si>
    <t>11067</t>
  </si>
  <si>
    <t>รพ.โพธิ์ชัย</t>
  </si>
  <si>
    <t>11068</t>
  </si>
  <si>
    <t>รพ.หนองพอก</t>
  </si>
  <si>
    <t>11069</t>
  </si>
  <si>
    <t>รพ.เสลภูมิ</t>
  </si>
  <si>
    <t>11070</t>
  </si>
  <si>
    <t>รพ.สุวรรณภูมิ</t>
  </si>
  <si>
    <t>11071</t>
  </si>
  <si>
    <t>รพ.เมืองสรวง</t>
  </si>
  <si>
    <t>11072</t>
  </si>
  <si>
    <t>รพ.โพนทราย</t>
  </si>
  <si>
    <t>11073</t>
  </si>
  <si>
    <t>รพ.อาจสามารถ</t>
  </si>
  <si>
    <t>11074</t>
  </si>
  <si>
    <t>รพ.เมยวดี</t>
  </si>
  <si>
    <t>11075</t>
  </si>
  <si>
    <t>รพ.ศรีสมเด็จ</t>
  </si>
  <si>
    <t>11076</t>
  </si>
  <si>
    <t>รพ.จังหาร</t>
  </si>
  <si>
    <t>27988</t>
  </si>
  <si>
    <t>รพ.ทุ่งเขาหลวง</t>
  </si>
  <si>
    <t>27989</t>
  </si>
  <si>
    <t>รพ.เชียงขวัญ</t>
  </si>
  <si>
    <t>27990</t>
  </si>
  <si>
    <t>รพ.หนองฮี</t>
  </si>
  <si>
    <t>ร้อยเอ็ด Total</t>
  </si>
  <si>
    <t>4600</t>
  </si>
  <si>
    <t>กาฬสินธุ์</t>
  </si>
  <si>
    <t>10709</t>
  </si>
  <si>
    <t>รพ.กาฬสินธุ์</t>
  </si>
  <si>
    <t>11077</t>
  </si>
  <si>
    <t>รพ.นามน</t>
  </si>
  <si>
    <t>11078</t>
  </si>
  <si>
    <t>รพ.กมลาไสย</t>
  </si>
  <si>
    <t>11079</t>
  </si>
  <si>
    <t>รพ.ร่องคำ</t>
  </si>
  <si>
    <t>11080</t>
  </si>
  <si>
    <t>รพ.เขาวง</t>
  </si>
  <si>
    <t>11081</t>
  </si>
  <si>
    <t>รพ.ยางตลาด</t>
  </si>
  <si>
    <t>11082</t>
  </si>
  <si>
    <t>รพ.ห้วยเม็ก</t>
  </si>
  <si>
    <t>11083</t>
  </si>
  <si>
    <t>รพ.สหัสขันธ์</t>
  </si>
  <si>
    <t>11084</t>
  </si>
  <si>
    <t>รพ.คำม่วง</t>
  </si>
  <si>
    <t>11085</t>
  </si>
  <si>
    <t>รพ.ท่าคันโท</t>
  </si>
  <si>
    <t>11086</t>
  </si>
  <si>
    <t>รพ.หนองกุงศรี</t>
  </si>
  <si>
    <t>11087</t>
  </si>
  <si>
    <t>รพ.สมเด็จ</t>
  </si>
  <si>
    <t>11088</t>
  </si>
  <si>
    <t>รพ.ห้วยผึ้ง</t>
  </si>
  <si>
    <t>11449</t>
  </si>
  <si>
    <t>รพร.กุฉินารายณ์</t>
  </si>
  <si>
    <t>28017</t>
  </si>
  <si>
    <t>รพ.นาคู</t>
  </si>
  <si>
    <t>28789</t>
  </si>
  <si>
    <t>รพ.ฆ้องชัย</t>
  </si>
  <si>
    <t>28790</t>
  </si>
  <si>
    <t>รพ.ดอนจาน</t>
  </si>
  <si>
    <t>28791</t>
  </si>
  <si>
    <t>รพ.สามชัย</t>
  </si>
  <si>
    <t>กาฬสินธุ์ Total</t>
  </si>
  <si>
    <t>08</t>
  </si>
  <si>
    <t>3800</t>
  </si>
  <si>
    <t>บึงกาฬ</t>
  </si>
  <si>
    <t>11040</t>
  </si>
  <si>
    <t>รพ.บึงกาฬ</t>
  </si>
  <si>
    <t>11041</t>
  </si>
  <si>
    <t>รพ.พรเจริญ</t>
  </si>
  <si>
    <t>11043</t>
  </si>
  <si>
    <t>รพ.โซ่พิสัย</t>
  </si>
  <si>
    <t>11046</t>
  </si>
  <si>
    <t>รพ.เซกา</t>
  </si>
  <si>
    <t>11047</t>
  </si>
  <si>
    <t>รพ.ปากคาด</t>
  </si>
  <si>
    <t>11048</t>
  </si>
  <si>
    <t>รพ.บึงโขงหลง</t>
  </si>
  <si>
    <t>11049</t>
  </si>
  <si>
    <t>รพ.ศรีวิไล</t>
  </si>
  <si>
    <t>11050</t>
  </si>
  <si>
    <t>รพ.บุ่งคล้า</t>
  </si>
  <si>
    <t>บึงกาฬ Total</t>
  </si>
  <si>
    <t>3900</t>
  </si>
  <si>
    <t>หนองบัวลำภู</t>
  </si>
  <si>
    <t>10704</t>
  </si>
  <si>
    <t>รพ.หนองบัวลำภู</t>
  </si>
  <si>
    <t>10991</t>
  </si>
  <si>
    <t>รพ.นากลาง</t>
  </si>
  <si>
    <t>10992</t>
  </si>
  <si>
    <t>รพ.โนนสัง</t>
  </si>
  <si>
    <t>10993</t>
  </si>
  <si>
    <t>รพ.ศรีบุญเรือง</t>
  </si>
  <si>
    <t>10994</t>
  </si>
  <si>
    <t>รพ.สุวรรณคูหา</t>
  </si>
  <si>
    <t>23367</t>
  </si>
  <si>
    <t>รพ.นาวัง เฉลิมพระเกียรติ 80 พรรษา</t>
  </si>
  <si>
    <t>หนองบัวลำภู Total</t>
  </si>
  <si>
    <t>4100</t>
  </si>
  <si>
    <t>อุดรธานี</t>
  </si>
  <si>
    <t>10671</t>
  </si>
  <si>
    <t>รพ.อุดรธานี</t>
  </si>
  <si>
    <t>11013</t>
  </si>
  <si>
    <t>รพ.กุดจับ</t>
  </si>
  <si>
    <t>11014</t>
  </si>
  <si>
    <t>รพ.หนองวัวซอ</t>
  </si>
  <si>
    <t>11015</t>
  </si>
  <si>
    <t>รพ.กุมภวาปี</t>
  </si>
  <si>
    <t>11016</t>
  </si>
  <si>
    <t>รพ.ห้วยเกิ้ง</t>
  </si>
  <si>
    <t>11017</t>
  </si>
  <si>
    <t>รพ.โนนสะอาด</t>
  </si>
  <si>
    <t>11018</t>
  </si>
  <si>
    <t>รพ.หนองหาน</t>
  </si>
  <si>
    <t>11019</t>
  </si>
  <si>
    <t>รพ.ทุ่งฝน</t>
  </si>
  <si>
    <t>11020</t>
  </si>
  <si>
    <t>รพ.ไชยวาน</t>
  </si>
  <si>
    <t>11021</t>
  </si>
  <si>
    <t>รพ.ศรีธาตุ</t>
  </si>
  <si>
    <t>11022</t>
  </si>
  <si>
    <t>รพ.วังสามหมอ</t>
  </si>
  <si>
    <t>11023</t>
  </si>
  <si>
    <t>รพ.บ้านผือ</t>
  </si>
  <si>
    <t>11024</t>
  </si>
  <si>
    <t>รพ.น้ำโสม</t>
  </si>
  <si>
    <t>11025</t>
  </si>
  <si>
    <t>รพ.เพ็ญ</t>
  </si>
  <si>
    <t>11026</t>
  </si>
  <si>
    <t>รพ.สร้างคอม</t>
  </si>
  <si>
    <t>11027</t>
  </si>
  <si>
    <t>รพ.หนองแสง</t>
  </si>
  <si>
    <t>11028</t>
  </si>
  <si>
    <t>รพ.นายูง</t>
  </si>
  <si>
    <t>11029</t>
  </si>
  <si>
    <t>รพ.พิบูลย์รักษ์</t>
  </si>
  <si>
    <t>11446</t>
  </si>
  <si>
    <t>รพร.บ้านดุง</t>
  </si>
  <si>
    <t>25058</t>
  </si>
  <si>
    <t>รพ.กู่แก้ว</t>
  </si>
  <si>
    <t>25059</t>
  </si>
  <si>
    <t>รพ.ประจักษ์ศิลปาคม</t>
  </si>
  <si>
    <t>อุดรธานี Total</t>
  </si>
  <si>
    <t>4200</t>
  </si>
  <si>
    <t>เลย</t>
  </si>
  <si>
    <t>10705</t>
  </si>
  <si>
    <t>รพ.เลย</t>
  </si>
  <si>
    <t>11030</t>
  </si>
  <si>
    <t>รพ.นาด้วง</t>
  </si>
  <si>
    <t>11031</t>
  </si>
  <si>
    <t>รพ.เชียงคาน</t>
  </si>
  <si>
    <t>11032</t>
  </si>
  <si>
    <t>รพ.ปากชม</t>
  </si>
  <si>
    <t>11033</t>
  </si>
  <si>
    <t>รพ.นาแห้ว</t>
  </si>
  <si>
    <t>11034</t>
  </si>
  <si>
    <t>รพ.ภูเรือ</t>
  </si>
  <si>
    <t>11035</t>
  </si>
  <si>
    <t>รพ.ท่าลี่</t>
  </si>
  <si>
    <t>11036</t>
  </si>
  <si>
    <t>รพ.วังสะพุง</t>
  </si>
  <si>
    <t>11037</t>
  </si>
  <si>
    <t>รพ.ภูกระดึง</t>
  </si>
  <si>
    <t>11038</t>
  </si>
  <si>
    <t>รพ.ภูหลวง</t>
  </si>
  <si>
    <t>11039</t>
  </si>
  <si>
    <t>รพ.ผาขาว</t>
  </si>
  <si>
    <t>11447</t>
  </si>
  <si>
    <t>รพร.ด่านซ้าย</t>
  </si>
  <si>
    <t>14133</t>
  </si>
  <si>
    <t>รพ.เอราวัณ</t>
  </si>
  <si>
    <t>28861</t>
  </si>
  <si>
    <t>รพ.หนองหิน</t>
  </si>
  <si>
    <t>เลย Total</t>
  </si>
  <si>
    <t>4300</t>
  </si>
  <si>
    <t>หนองคาย</t>
  </si>
  <si>
    <t>10706</t>
  </si>
  <si>
    <t>รพ.หนองคาย</t>
  </si>
  <si>
    <t>11042</t>
  </si>
  <si>
    <t>รพ.โพนพิสัย</t>
  </si>
  <si>
    <t>11044</t>
  </si>
  <si>
    <t>รพ.ศรีเชียงใหม่</t>
  </si>
  <si>
    <t>11045</t>
  </si>
  <si>
    <t>รพ.สังคม</t>
  </si>
  <si>
    <t>11448</t>
  </si>
  <si>
    <t>รพร.ท่าบ่อ</t>
  </si>
  <si>
    <t>21356</t>
  </si>
  <si>
    <t>รพ.สระใคร</t>
  </si>
  <si>
    <t>28778</t>
  </si>
  <si>
    <t>รพ.โพธิ์ตาก</t>
  </si>
  <si>
    <t>28811</t>
  </si>
  <si>
    <t>รพ.เฝ้าไร่</t>
  </si>
  <si>
    <t>28815</t>
  </si>
  <si>
    <t>รพ.รัตนวาปี</t>
  </si>
  <si>
    <t>หนองคาย Total</t>
  </si>
  <si>
    <t>4700</t>
  </si>
  <si>
    <t>สกลนคร</t>
  </si>
  <si>
    <t>10710</t>
  </si>
  <si>
    <t>รพ.สกลนคร</t>
  </si>
  <si>
    <t>11089</t>
  </si>
  <si>
    <t>รพ.กุสุมาลย์</t>
  </si>
  <si>
    <t>11090</t>
  </si>
  <si>
    <t>รพ.กุดบาก</t>
  </si>
  <si>
    <t>11091</t>
  </si>
  <si>
    <t>รพ.พระอาจารย์ฝั้นอาจาโร</t>
  </si>
  <si>
    <t>11092</t>
  </si>
  <si>
    <t>รพ.พังโคน</t>
  </si>
  <si>
    <t>11093</t>
  </si>
  <si>
    <t>รพ.วาริชภูมิ</t>
  </si>
  <si>
    <t>11094</t>
  </si>
  <si>
    <t>รพ.นิคมน้ำอูน</t>
  </si>
  <si>
    <t>11095</t>
  </si>
  <si>
    <t>รพ.วานรนิวาส</t>
  </si>
  <si>
    <t>11096</t>
  </si>
  <si>
    <t>รพ.คำตากล้า</t>
  </si>
  <si>
    <t>11097</t>
  </si>
  <si>
    <t>รพ.บ้านม่วง</t>
  </si>
  <si>
    <t>11098</t>
  </si>
  <si>
    <t>รพ.อากาศอำนวย</t>
  </si>
  <si>
    <t>11099</t>
  </si>
  <si>
    <t>รพ.ส่องดาว</t>
  </si>
  <si>
    <t>11100</t>
  </si>
  <si>
    <t>รพ.เต่างอย</t>
  </si>
  <si>
    <t>11101</t>
  </si>
  <si>
    <t>รพ.โคกศรีสุพรรณ</t>
  </si>
  <si>
    <t>11102</t>
  </si>
  <si>
    <t>รพ.เจริญศิลป์</t>
  </si>
  <si>
    <t>11103</t>
  </si>
  <si>
    <t>รพ.โพนนาแก้ว</t>
  </si>
  <si>
    <t>11450</t>
  </si>
  <si>
    <t>รพร.สว่างแดนดิน</t>
  </si>
  <si>
    <t>21323</t>
  </si>
  <si>
    <t>รพ.พระอาจารย์แบน  ธนากโร</t>
  </si>
  <si>
    <t>สกลนคร Total</t>
  </si>
  <si>
    <t>4800</t>
  </si>
  <si>
    <t>นครพนม</t>
  </si>
  <si>
    <t>10711</t>
  </si>
  <si>
    <t>รพ.นครพนม</t>
  </si>
  <si>
    <t>11104</t>
  </si>
  <si>
    <t>รพ.ปลาปาก</t>
  </si>
  <si>
    <t>11105</t>
  </si>
  <si>
    <t>รพ.ท่าอุเทน</t>
  </si>
  <si>
    <t>11106</t>
  </si>
  <si>
    <t>รพ.บ้านแพง</t>
  </si>
  <si>
    <t>11107</t>
  </si>
  <si>
    <t>รพ.นาทม</t>
  </si>
  <si>
    <t>11108</t>
  </si>
  <si>
    <t>รพ.เรณูนคร</t>
  </si>
  <si>
    <t>11109</t>
  </si>
  <si>
    <t>รพ.นาแก</t>
  </si>
  <si>
    <t>11110</t>
  </si>
  <si>
    <t>รพ.ศรีสงคราม</t>
  </si>
  <si>
    <t>11111</t>
  </si>
  <si>
    <t>รพ.นาหว้า</t>
  </si>
  <si>
    <t>11112</t>
  </si>
  <si>
    <t>รพ.โพนสวรรค์</t>
  </si>
  <si>
    <t>11451</t>
  </si>
  <si>
    <t>รพร.ธาตุพนม</t>
  </si>
  <si>
    <t>40840</t>
  </si>
  <si>
    <t>รพ.วังยาง</t>
  </si>
  <si>
    <t>นครพนม Total</t>
  </si>
  <si>
    <t>09</t>
  </si>
  <si>
    <t>3000</t>
  </si>
  <si>
    <t>นครราชสีมา</t>
  </si>
  <si>
    <t>02548</t>
  </si>
  <si>
    <t>รพ.สต.ศรีษะละเลิง หมู่ที่ 07 ตำบลบ้านใหม่</t>
  </si>
  <si>
    <t>10666</t>
  </si>
  <si>
    <t>รพ.มหาราชนครราชสีมา</t>
  </si>
  <si>
    <t>10871</t>
  </si>
  <si>
    <t>รพ.ครบุรี</t>
  </si>
  <si>
    <t>10872</t>
  </si>
  <si>
    <t>รพ.เสิงสาง</t>
  </si>
  <si>
    <t>10873</t>
  </si>
  <si>
    <t>รพ.คง</t>
  </si>
  <si>
    <t>10874</t>
  </si>
  <si>
    <t>รพ.บ้านเหลื่อม</t>
  </si>
  <si>
    <t>10875</t>
  </si>
  <si>
    <t>รพ.จักราช</t>
  </si>
  <si>
    <t>10876</t>
  </si>
  <si>
    <t>รพ.โชคชัย</t>
  </si>
  <si>
    <t>10877</t>
  </si>
  <si>
    <t>รพ.ด่านขุนทด</t>
  </si>
  <si>
    <t>10878</t>
  </si>
  <si>
    <t>รพ.โนนไทย</t>
  </si>
  <si>
    <t>10879</t>
  </si>
  <si>
    <t>รพ.โนนสูง</t>
  </si>
  <si>
    <t>10880</t>
  </si>
  <si>
    <t>รพ.ขามสะแกแสง</t>
  </si>
  <si>
    <t>10881</t>
  </si>
  <si>
    <t>รพ.บัวใหญ่</t>
  </si>
  <si>
    <t>10882</t>
  </si>
  <si>
    <t>รพ.ประทาย</t>
  </si>
  <si>
    <t>10883</t>
  </si>
  <si>
    <t>รพ.ปักธงชัย</t>
  </si>
  <si>
    <t>10884</t>
  </si>
  <si>
    <t>รพ.พิมาย</t>
  </si>
  <si>
    <t>10885</t>
  </si>
  <si>
    <t>รพ.ห้วยแถลง</t>
  </si>
  <si>
    <t>10886</t>
  </si>
  <si>
    <t>รพ.ชุมพวง</t>
  </si>
  <si>
    <t>10887</t>
  </si>
  <si>
    <t>รพ.สูงเนิน</t>
  </si>
  <si>
    <t>10888</t>
  </si>
  <si>
    <t>รพ.ขามทะเลสอ</t>
  </si>
  <si>
    <t>10889</t>
  </si>
  <si>
    <t>รพ.สีคิ้ว</t>
  </si>
  <si>
    <t>10890</t>
  </si>
  <si>
    <t>รพ.ปากช่องนานา</t>
  </si>
  <si>
    <t>10891</t>
  </si>
  <si>
    <t>รพ.หนองบุญมาก</t>
  </si>
  <si>
    <t>10892</t>
  </si>
  <si>
    <t>รพ.แก้งสนามนาง</t>
  </si>
  <si>
    <t>10893</t>
  </si>
  <si>
    <t>รพ.โนนแดง</t>
  </si>
  <si>
    <t>10894</t>
  </si>
  <si>
    <t>รพ.วังน้ำเขียว</t>
  </si>
  <si>
    <t>11602</t>
  </si>
  <si>
    <t>รพ.เฉลิมพระเกียรติสมเด็จย่า 100 ปี</t>
  </si>
  <si>
    <t>11608</t>
  </si>
  <si>
    <t>รพ.ลำทะเมนชัย</t>
  </si>
  <si>
    <t>14697</t>
  </si>
  <si>
    <t>ศูนย์แพทย์ชุมชนเมือง13</t>
  </si>
  <si>
    <t>14834</t>
  </si>
  <si>
    <t>ศูนย์แพทย์ชุมชนเมือง1 หัวทะเล</t>
  </si>
  <si>
    <t>22456</t>
  </si>
  <si>
    <t>รพ.พระทองคำ เฉลิมพระเกียรติ 80 พรรษา</t>
  </si>
  <si>
    <t>23839</t>
  </si>
  <si>
    <t>รพ.เทพรัตน์นครราชสีมา</t>
  </si>
  <si>
    <t>24692</t>
  </si>
  <si>
    <t>27839</t>
  </si>
  <si>
    <t>รพ.บัวลาย</t>
  </si>
  <si>
    <t>27840</t>
  </si>
  <si>
    <t>รพ.สีดา</t>
  </si>
  <si>
    <t>27841</t>
  </si>
  <si>
    <t>รพ.เทพารักษ์</t>
  </si>
  <si>
    <t>นครราชสีมา Total</t>
  </si>
  <si>
    <t>3100</t>
  </si>
  <si>
    <t>บุรีรัมย์</t>
  </si>
  <si>
    <t>02876</t>
  </si>
  <si>
    <t>รพ.สต.บ้านหัววัว หมู่ที่ 04 ตำบลเสม็ด</t>
  </si>
  <si>
    <t>02877</t>
  </si>
  <si>
    <t>รพ.สต.บ้านบัว หมู่ที่ 01 ตำบลบ้านบัว</t>
  </si>
  <si>
    <t>02878</t>
  </si>
  <si>
    <t>รพ.สต.บ้านบุลาว หมู่ที่ 02 ตำบลสะแกโพรง</t>
  </si>
  <si>
    <t>02881</t>
  </si>
  <si>
    <t>รพ.สต.บ้านยาง หมู่ที่ 04 ตำบลบ้านยาง</t>
  </si>
  <si>
    <t>02892</t>
  </si>
  <si>
    <t>รพ.สต.บ้านโคกกลาง หมู่ที่ 08 ตำบลกลันทา</t>
  </si>
  <si>
    <t>10667</t>
  </si>
  <si>
    <t>รพ.บุรีรัมย์</t>
  </si>
  <si>
    <t>10895</t>
  </si>
  <si>
    <t>รพ.คูเมือง</t>
  </si>
  <si>
    <t>10896</t>
  </si>
  <si>
    <t>รพ.กระสัง</t>
  </si>
  <si>
    <t>10897</t>
  </si>
  <si>
    <t>รพ.นางรอง</t>
  </si>
  <si>
    <t>10898</t>
  </si>
  <si>
    <t>รพ.หนองกี่</t>
  </si>
  <si>
    <t>10899</t>
  </si>
  <si>
    <t>รพ.ละหานทราย</t>
  </si>
  <si>
    <t>10900</t>
  </si>
  <si>
    <t>รพ.ประโคนชัย</t>
  </si>
  <si>
    <t>10901</t>
  </si>
  <si>
    <t>รพ.บ้านกรวด</t>
  </si>
  <si>
    <t>10902</t>
  </si>
  <si>
    <t>รพ.พุทไธสง</t>
  </si>
  <si>
    <t>10904</t>
  </si>
  <si>
    <t>รพ.ลำปลายมาศ</t>
  </si>
  <si>
    <t>10905</t>
  </si>
  <si>
    <t>รพ.สตึก</t>
  </si>
  <si>
    <t>10906</t>
  </si>
  <si>
    <t>รพ.ปะคำ</t>
  </si>
  <si>
    <t>10907</t>
  </si>
  <si>
    <t>รพ.นาโพธิ์</t>
  </si>
  <si>
    <t>10908</t>
  </si>
  <si>
    <t>รพ.หนองหงส์</t>
  </si>
  <si>
    <t>10909</t>
  </si>
  <si>
    <t>รพ.พลับพลาชัย</t>
  </si>
  <si>
    <t>10910</t>
  </si>
  <si>
    <t>รพ.ห้วยราช</t>
  </si>
  <si>
    <t>10911</t>
  </si>
  <si>
    <t>รพ.โนนสุวรรณ</t>
  </si>
  <si>
    <t>10912</t>
  </si>
  <si>
    <t>รพ.ชำนิ</t>
  </si>
  <si>
    <t>10913</t>
  </si>
  <si>
    <t>รพ.บ้านใหม่ไชยพจน์</t>
  </si>
  <si>
    <t>10914</t>
  </si>
  <si>
    <t>รพ.โนนดินแดง</t>
  </si>
  <si>
    <t>11619</t>
  </si>
  <si>
    <t>23578</t>
  </si>
  <si>
    <t>รพ.แคนดงเฉลิมพระเกียรติ 80 พรรษา</t>
  </si>
  <si>
    <t>28020</t>
  </si>
  <si>
    <t>รพ.บ้านด่าน</t>
  </si>
  <si>
    <t>บุรีรัมย์ Total</t>
  </si>
  <si>
    <t>3200</t>
  </si>
  <si>
    <t>สุรินทร์</t>
  </si>
  <si>
    <t>10668</t>
  </si>
  <si>
    <t>รพ.สุรินทร์</t>
  </si>
  <si>
    <t>10915</t>
  </si>
  <si>
    <t>รพ.ชุมพลบุรี</t>
  </si>
  <si>
    <t>10916</t>
  </si>
  <si>
    <t>รพ.ท่าตูม</t>
  </si>
  <si>
    <t>10917</t>
  </si>
  <si>
    <t>รพ.จอมพระ</t>
  </si>
  <si>
    <t>10918</t>
  </si>
  <si>
    <t>รพ.ปราสาท</t>
  </si>
  <si>
    <t>10919</t>
  </si>
  <si>
    <t>รพ.กาบเชิง</t>
  </si>
  <si>
    <t>10920</t>
  </si>
  <si>
    <t>รพ.รัตนบุรี</t>
  </si>
  <si>
    <t>10921</t>
  </si>
  <si>
    <t>รพ.สนม</t>
  </si>
  <si>
    <t>10922</t>
  </si>
  <si>
    <t>รพ.ศีขรภูมิ</t>
  </si>
  <si>
    <t>10923</t>
  </si>
  <si>
    <t>รพ.สังขะ</t>
  </si>
  <si>
    <t>10924</t>
  </si>
  <si>
    <t>รพ.ลำดวน</t>
  </si>
  <si>
    <t>10925</t>
  </si>
  <si>
    <t>รพ.สำโรงทาบ</t>
  </si>
  <si>
    <t>10926</t>
  </si>
  <si>
    <t>รพ.บัวเชด</t>
  </si>
  <si>
    <t>22302</t>
  </si>
  <si>
    <t>รพ.พนมดงรัก เฉลิมพระเกียรติ 80 พรรษา</t>
  </si>
  <si>
    <t>27842</t>
  </si>
  <si>
    <t>รพ.เขวาสินรินทร์</t>
  </si>
  <si>
    <t>27843</t>
  </si>
  <si>
    <t>รพ.ศรีณรงค์</t>
  </si>
  <si>
    <t>27844</t>
  </si>
  <si>
    <t>รพ.โนนนารายณ์</t>
  </si>
  <si>
    <t>สุรินทร์ Total</t>
  </si>
  <si>
    <t>3600</t>
  </si>
  <si>
    <t>ชัยภูมิ</t>
  </si>
  <si>
    <t>04007</t>
  </si>
  <si>
    <t>รพ.ซับใหญ่</t>
  </si>
  <si>
    <t>10702</t>
  </si>
  <si>
    <t>รพ.ชัยภูมิ</t>
  </si>
  <si>
    <t>10970</t>
  </si>
  <si>
    <t>รพ.บ้านเขว้า</t>
  </si>
  <si>
    <t>10971</t>
  </si>
  <si>
    <t>รพ.คอนสวรรค์</t>
  </si>
  <si>
    <t>10972</t>
  </si>
  <si>
    <t>รพ.เกษตรสมบูรณ์</t>
  </si>
  <si>
    <t>10973</t>
  </si>
  <si>
    <t>รพ.หนองบัวแดง</t>
  </si>
  <si>
    <t>10974</t>
  </si>
  <si>
    <t>รพ.จัตุรัส</t>
  </si>
  <si>
    <t>10975</t>
  </si>
  <si>
    <t>รพ.บำเหน็จณรงค์</t>
  </si>
  <si>
    <t>10976</t>
  </si>
  <si>
    <t>รพ.หนองบัวระเหว</t>
  </si>
  <si>
    <t>10977</t>
  </si>
  <si>
    <t>รพ.เทพสถิต</t>
  </si>
  <si>
    <t>10978</t>
  </si>
  <si>
    <t>รพ.ภูเขียวเฉลิมพระเกียรติ</t>
  </si>
  <si>
    <t>10979</t>
  </si>
  <si>
    <t>รพ.บ้านแท่น</t>
  </si>
  <si>
    <t>10980</t>
  </si>
  <si>
    <t>รพ.แก้งคร้อ</t>
  </si>
  <si>
    <t>10981</t>
  </si>
  <si>
    <t>รพ.คอนสาร</t>
  </si>
  <si>
    <t>10982</t>
  </si>
  <si>
    <t>รพ.ภักดีชุมพล</t>
  </si>
  <si>
    <t>10983</t>
  </si>
  <si>
    <t>รพ.เนินสง่า</t>
  </si>
  <si>
    <t>ชัยภูมิ Total</t>
  </si>
  <si>
    <t>10</t>
  </si>
  <si>
    <t>3300</t>
  </si>
  <si>
    <t>ศรีสะเกษ</t>
  </si>
  <si>
    <t>03398</t>
  </si>
  <si>
    <t>รพ.สต.บ้านพรานเหนือ หมู่ที่ 02 ตำบลพราน</t>
  </si>
  <si>
    <t>10700</t>
  </si>
  <si>
    <t>รพ.ศรีสะเกษ</t>
  </si>
  <si>
    <t>10927</t>
  </si>
  <si>
    <t>รพ.ยางชุมน้อย</t>
  </si>
  <si>
    <t>10928</t>
  </si>
  <si>
    <t>รพ.กันทรารมย์</t>
  </si>
  <si>
    <t>10929</t>
  </si>
  <si>
    <t>รพ.กันทรลักษ์</t>
  </si>
  <si>
    <t>10930</t>
  </si>
  <si>
    <t>รพ.ขุขันธ์</t>
  </si>
  <si>
    <t>10931</t>
  </si>
  <si>
    <t>รพ.ไพรบึง</t>
  </si>
  <si>
    <t>10932</t>
  </si>
  <si>
    <t>รพ.ปรางค์กู่</t>
  </si>
  <si>
    <t>10933</t>
  </si>
  <si>
    <t>รพ.ขุนหาญ</t>
  </si>
  <si>
    <t>10934</t>
  </si>
  <si>
    <t>รพ.ราษีไศล</t>
  </si>
  <si>
    <t>10935</t>
  </si>
  <si>
    <t>รพ.อุทุมพรพิสัย</t>
  </si>
  <si>
    <t>10936</t>
  </si>
  <si>
    <t>รพ.บึงบูรพ์</t>
  </si>
  <si>
    <t>10937</t>
  </si>
  <si>
    <t>รพ.ห้วยทับทัน</t>
  </si>
  <si>
    <t>10938</t>
  </si>
  <si>
    <t>รพ.โนนคูณ</t>
  </si>
  <si>
    <t>10939</t>
  </si>
  <si>
    <t>รพ.ศรีรัตนะ</t>
  </si>
  <si>
    <t>10940</t>
  </si>
  <si>
    <t>รพ.วังหิน</t>
  </si>
  <si>
    <t>10941</t>
  </si>
  <si>
    <t>รพ.น้ำเกลี้ยง</t>
  </si>
  <si>
    <t>10942</t>
  </si>
  <si>
    <t>รพ.ภูสิงห์</t>
  </si>
  <si>
    <t>10943</t>
  </si>
  <si>
    <t>รพ.เมืองจันทร์</t>
  </si>
  <si>
    <t>23125</t>
  </si>
  <si>
    <t>รพ.เบญจลักษ์เฉลิมพระเกียรติ 80 พรรษา</t>
  </si>
  <si>
    <t>28014</t>
  </si>
  <si>
    <t>รพ.พยุห์</t>
  </si>
  <si>
    <t>28015</t>
  </si>
  <si>
    <t>รพ.โพธิ์ศรีสุวรรณ</t>
  </si>
  <si>
    <t>28016</t>
  </si>
  <si>
    <t>รพ.ศิลาลาด</t>
  </si>
  <si>
    <t>ศรีสะเกษ Total</t>
  </si>
  <si>
    <t>3400</t>
  </si>
  <si>
    <t>อุบลราชธานี</t>
  </si>
  <si>
    <t>10669</t>
  </si>
  <si>
    <t>รพ.สรรพสิทธิประสงค์</t>
  </si>
  <si>
    <t>15246</t>
  </si>
  <si>
    <t>10944</t>
  </si>
  <si>
    <t>รพ.ศรีเมืองใหม่</t>
  </si>
  <si>
    <t>10945</t>
  </si>
  <si>
    <t>รพ.โขงเจียม</t>
  </si>
  <si>
    <t>10946</t>
  </si>
  <si>
    <t>รพ.เขื่องใน</t>
  </si>
  <si>
    <t>10947</t>
  </si>
  <si>
    <t>รพ.เขมราฐ</t>
  </si>
  <si>
    <t>10948</t>
  </si>
  <si>
    <t>รพ.นาจะหลวย</t>
  </si>
  <si>
    <t>10949</t>
  </si>
  <si>
    <t>รพ.น้ำยืน</t>
  </si>
  <si>
    <t>10950</t>
  </si>
  <si>
    <t>รพ.บุณฑริก</t>
  </si>
  <si>
    <t>10951</t>
  </si>
  <si>
    <t>รพ.ตระการพืชผล</t>
  </si>
  <si>
    <t>10952</t>
  </si>
  <si>
    <t>รพ.กุดข้าวปุ้น</t>
  </si>
  <si>
    <t>10953</t>
  </si>
  <si>
    <t>รพ.ม่วงสามสิบ</t>
  </si>
  <si>
    <t>10954</t>
  </si>
  <si>
    <t>รพ.วารินชำราบ</t>
  </si>
  <si>
    <t>10956</t>
  </si>
  <si>
    <t>รพ.พิบูลมังสาหาร</t>
  </si>
  <si>
    <t>10957</t>
  </si>
  <si>
    <t>รพ.ตาลสุม</t>
  </si>
  <si>
    <t>10958</t>
  </si>
  <si>
    <t>รพ.โพธิ์ไทร</t>
  </si>
  <si>
    <t>10959</t>
  </si>
  <si>
    <t>รพ.สำโรง</t>
  </si>
  <si>
    <t>10960</t>
  </si>
  <si>
    <t>รพ.ดอนมดแดง</t>
  </si>
  <si>
    <t>10961</t>
  </si>
  <si>
    <t>รพ.สิรินธร</t>
  </si>
  <si>
    <t>10962</t>
  </si>
  <si>
    <t>รพ.ทุ่งศรีอุดม</t>
  </si>
  <si>
    <t>11443</t>
  </si>
  <si>
    <t>รพร.เดชอุดม</t>
  </si>
  <si>
    <t>21984</t>
  </si>
  <si>
    <t>รพ.๕๐ พรรษา มหาวชิราลงกรณ</t>
  </si>
  <si>
    <t>24032</t>
  </si>
  <si>
    <t>รพ.นาตาล</t>
  </si>
  <si>
    <t>24821</t>
  </si>
  <si>
    <t>รพ.นาเยีย</t>
  </si>
  <si>
    <t>27967</t>
  </si>
  <si>
    <t>รพ.สว่างวีระวงศ์</t>
  </si>
  <si>
    <t>27968</t>
  </si>
  <si>
    <t>รพ.น้ำขุ่น</t>
  </si>
  <si>
    <t>27976</t>
  </si>
  <si>
    <t>รพ.เหล่าเสือโก้ก</t>
  </si>
  <si>
    <t>อุบลราชธานี Total</t>
  </si>
  <si>
    <t>3500</t>
  </si>
  <si>
    <t>ยโสธร</t>
  </si>
  <si>
    <t>10701</t>
  </si>
  <si>
    <t>รพ.ยโสธร</t>
  </si>
  <si>
    <t>10963</t>
  </si>
  <si>
    <t>รพ.ทรายมูล</t>
  </si>
  <si>
    <t>10964</t>
  </si>
  <si>
    <t>รพ.กุดชุม</t>
  </si>
  <si>
    <t>10965</t>
  </si>
  <si>
    <t>รพ.คำเขื่อนแก้ว</t>
  </si>
  <si>
    <t>10966</t>
  </si>
  <si>
    <t>รพ.ป่าติ้ว</t>
  </si>
  <si>
    <t>10967</t>
  </si>
  <si>
    <t>รพ.มหาชนะชัย</t>
  </si>
  <si>
    <t>10968</t>
  </si>
  <si>
    <t>รพ.ค้อวัง</t>
  </si>
  <si>
    <t>10969</t>
  </si>
  <si>
    <t>รพ.ไทยเจริญ</t>
  </si>
  <si>
    <t>11444</t>
  </si>
  <si>
    <t>รพร.เลิงนกทา</t>
  </si>
  <si>
    <t>ยโสธร Total</t>
  </si>
  <si>
    <t>3700</t>
  </si>
  <si>
    <t>อำนาจเจริญ</t>
  </si>
  <si>
    <t>10703</t>
  </si>
  <si>
    <t>รพ.อำนาจเจริญ</t>
  </si>
  <si>
    <t>10985</t>
  </si>
  <si>
    <t>รพ.ชานุมาน</t>
  </si>
  <si>
    <t>10986</t>
  </si>
  <si>
    <t>รพ.ปทุมราชวงศา</t>
  </si>
  <si>
    <t>10987</t>
  </si>
  <si>
    <t>รพ.พนา</t>
  </si>
  <si>
    <t>10988</t>
  </si>
  <si>
    <t>รพ.เสนางคนิคม</t>
  </si>
  <si>
    <t>10989</t>
  </si>
  <si>
    <t>รพ.หัวตะพาน</t>
  </si>
  <si>
    <t>10990</t>
  </si>
  <si>
    <t>รพ.ลืออำนาจ</t>
  </si>
  <si>
    <t>อำนาจเจริญ Total</t>
  </si>
  <si>
    <t>4900</t>
  </si>
  <si>
    <t>มุกดาหาร</t>
  </si>
  <si>
    <t>10712</t>
  </si>
  <si>
    <t>รพ.มุกดาหาร</t>
  </si>
  <si>
    <t>11113</t>
  </si>
  <si>
    <t>รพ.นิคมคำสร้อย</t>
  </si>
  <si>
    <t>11114</t>
  </si>
  <si>
    <t>รพ.ดอนตาล</t>
  </si>
  <si>
    <t>11115</t>
  </si>
  <si>
    <t>รพ.ดงหลวง</t>
  </si>
  <si>
    <t>11116</t>
  </si>
  <si>
    <t>รพ.คำชะอี</t>
  </si>
  <si>
    <t>11117</t>
  </si>
  <si>
    <t>รพ.หว้านใหญ่</t>
  </si>
  <si>
    <t>11118</t>
  </si>
  <si>
    <t>รพ.หนองสูง</t>
  </si>
  <si>
    <t>มุกดาหาร Total</t>
  </si>
  <si>
    <t>11</t>
  </si>
  <si>
    <t>8000</t>
  </si>
  <si>
    <t>นครศรีธรรมราช</t>
  </si>
  <si>
    <t>10680</t>
  </si>
  <si>
    <t>รพ.มหาราชนครศรีธรรมราช</t>
  </si>
  <si>
    <t>11322</t>
  </si>
  <si>
    <t>รพ.พรหมคีรี</t>
  </si>
  <si>
    <t>11324</t>
  </si>
  <si>
    <t>รพ.ลานสกา</t>
  </si>
  <si>
    <t>11325</t>
  </si>
  <si>
    <t>รพร.ฉวาง</t>
  </si>
  <si>
    <t>11326</t>
  </si>
  <si>
    <t>รพ.พิปูน</t>
  </si>
  <si>
    <t>11327</t>
  </si>
  <si>
    <t>รพ.เชียรใหญ่</t>
  </si>
  <si>
    <t>11328</t>
  </si>
  <si>
    <t>รพ.ชะอวด</t>
  </si>
  <si>
    <t>11329</t>
  </si>
  <si>
    <t>รพ.ท่าศาลา</t>
  </si>
  <si>
    <t>11330</t>
  </si>
  <si>
    <t>รพ.ทุ่งสง</t>
  </si>
  <si>
    <t>11331</t>
  </si>
  <si>
    <t>รพ.นาบอน</t>
  </si>
  <si>
    <t>11332</t>
  </si>
  <si>
    <t>รพ.ทุ่งใหญ่</t>
  </si>
  <si>
    <t>11333</t>
  </si>
  <si>
    <t>รพ.ปากพนัง</t>
  </si>
  <si>
    <t>11334</t>
  </si>
  <si>
    <t>รพ.ร่อนพิบูลย์</t>
  </si>
  <si>
    <t>11335</t>
  </si>
  <si>
    <t>รพ.สิชล</t>
  </si>
  <si>
    <t>11336</t>
  </si>
  <si>
    <t>รพ.ขนอม</t>
  </si>
  <si>
    <t>11337</t>
  </si>
  <si>
    <t>รพ.หัวไทร</t>
  </si>
  <si>
    <t>11338</t>
  </si>
  <si>
    <t>รพ.บางขัน</t>
  </si>
  <si>
    <t>11339</t>
  </si>
  <si>
    <t>รพ.ถ้ำพรรณรา</t>
  </si>
  <si>
    <t>11660</t>
  </si>
  <si>
    <t>รพ.จุฬาภรณ์</t>
  </si>
  <si>
    <t>40491</t>
  </si>
  <si>
    <t>40492</t>
  </si>
  <si>
    <t>รพ.พ่อท่านคล้ายวาจาสิทธิ์</t>
  </si>
  <si>
    <t>40742</t>
  </si>
  <si>
    <t>รพ.นบพิตำ</t>
  </si>
  <si>
    <t>40743</t>
  </si>
  <si>
    <t>รพ.พระพรหม</t>
  </si>
  <si>
    <t>นครศรีธรรมราช Total</t>
  </si>
  <si>
    <t>8100</t>
  </si>
  <si>
    <t>กระบี่</t>
  </si>
  <si>
    <t>10738</t>
  </si>
  <si>
    <t>รพ.กระบี่</t>
  </si>
  <si>
    <t>11340</t>
  </si>
  <si>
    <t>รพ.เขาพนม</t>
  </si>
  <si>
    <t>11341</t>
  </si>
  <si>
    <t>รพ.เกาะลันตา</t>
  </si>
  <si>
    <t>11342</t>
  </si>
  <si>
    <t>รพ.คลองท่อม</t>
  </si>
  <si>
    <t>11343</t>
  </si>
  <si>
    <t>รพ.อ่าวลึก</t>
  </si>
  <si>
    <t>11344</t>
  </si>
  <si>
    <t>รพ.ปลายพระยา</t>
  </si>
  <si>
    <t>11345</t>
  </si>
  <si>
    <t>รพ.ลำทับ</t>
  </si>
  <si>
    <t>11346</t>
  </si>
  <si>
    <t>รพ.เหนือคลอง</t>
  </si>
  <si>
    <t>77753</t>
  </si>
  <si>
    <t>รพ.เกาะพีพี</t>
  </si>
  <si>
    <t>กระบี่ Total</t>
  </si>
  <si>
    <t>8200</t>
  </si>
  <si>
    <t>พังงา</t>
  </si>
  <si>
    <t>10739</t>
  </si>
  <si>
    <t>รพ.พังงา</t>
  </si>
  <si>
    <t>10740</t>
  </si>
  <si>
    <t>รพ.ตะกั่วป่า</t>
  </si>
  <si>
    <t>11347</t>
  </si>
  <si>
    <t>รพ.เกาะยาวชัยพัฒน์</t>
  </si>
  <si>
    <t>11348</t>
  </si>
  <si>
    <t>รพ.กะปงชัยพัฒน์</t>
  </si>
  <si>
    <t>11349</t>
  </si>
  <si>
    <t>รพ.ตะกั่วทุ่ง</t>
  </si>
  <si>
    <t>11350</t>
  </si>
  <si>
    <t>11352</t>
  </si>
  <si>
    <t>รพ.คุระบุรีชัยพัฒน์</t>
  </si>
  <si>
    <t>11353</t>
  </si>
  <si>
    <t>รพ.ทับปุด</t>
  </si>
  <si>
    <t>11354</t>
  </si>
  <si>
    <t>รพ.ท้ายเหมืองชัยพัฒน์</t>
  </si>
  <si>
    <t>พังงา Total</t>
  </si>
  <si>
    <t>8300</t>
  </si>
  <si>
    <t>ภูเก็ต</t>
  </si>
  <si>
    <t>10741</t>
  </si>
  <si>
    <t>รพ.วชิระภูเก็ต</t>
  </si>
  <si>
    <t>11355</t>
  </si>
  <si>
    <t>รพ.ป่าตอง</t>
  </si>
  <si>
    <t>11356</t>
  </si>
  <si>
    <t>รพ.ถลาง</t>
  </si>
  <si>
    <t>41436</t>
  </si>
  <si>
    <t>รพ.ฉลอง</t>
  </si>
  <si>
    <t>ภูเก็ต Total</t>
  </si>
  <si>
    <t>8400</t>
  </si>
  <si>
    <t>สุราษฎร์ธานี</t>
  </si>
  <si>
    <t>09192</t>
  </si>
  <si>
    <t>รพ.เกาะเต่า</t>
  </si>
  <si>
    <t>10681</t>
  </si>
  <si>
    <t>รพ.สุราษฎร์ธานี</t>
  </si>
  <si>
    <t>10742</t>
  </si>
  <si>
    <t>รพ.เกาะสมุย</t>
  </si>
  <si>
    <t>11357</t>
  </si>
  <si>
    <t>รพ.กาญจนดิษฐ์</t>
  </si>
  <si>
    <t>11358</t>
  </si>
  <si>
    <t>รพ.ดอนสัก</t>
  </si>
  <si>
    <t>11359</t>
  </si>
  <si>
    <t>รพ.เกาะพะงัน</t>
  </si>
  <si>
    <t>11360</t>
  </si>
  <si>
    <t>รพ.ไชยา</t>
  </si>
  <si>
    <t>11361</t>
  </si>
  <si>
    <t>รพ.ท่าชนะ</t>
  </si>
  <si>
    <t>11362</t>
  </si>
  <si>
    <t>รพ.คีรีรัฐนิคม</t>
  </si>
  <si>
    <t>11363</t>
  </si>
  <si>
    <t>รพ.บ้านตาขุน</t>
  </si>
  <si>
    <t>11364</t>
  </si>
  <si>
    <t>รพ.พนม</t>
  </si>
  <si>
    <t>11365</t>
  </si>
  <si>
    <t>รพ.ท่าฉาง</t>
  </si>
  <si>
    <t>11366</t>
  </si>
  <si>
    <t>รพ.บ้านนาสาร</t>
  </si>
  <si>
    <t>11367</t>
  </si>
  <si>
    <t>รพ.บ้านนาเดิม</t>
  </si>
  <si>
    <t>11368</t>
  </si>
  <si>
    <t>รพ.เคียนซา</t>
  </si>
  <si>
    <t>11369</t>
  </si>
  <si>
    <t>รพ.พระแสง</t>
  </si>
  <si>
    <t>11370</t>
  </si>
  <si>
    <t>รพ.พุนพิน</t>
  </si>
  <si>
    <t>11371</t>
  </si>
  <si>
    <t>รพ.ชัยบุรี</t>
  </si>
  <si>
    <t>11459</t>
  </si>
  <si>
    <t>รพร.เวียงสระ</t>
  </si>
  <si>
    <t>11654</t>
  </si>
  <si>
    <t>รพ.วิภาวดี</t>
  </si>
  <si>
    <t>14138</t>
  </si>
  <si>
    <t>รพ.ท่าโรงช้าง</t>
  </si>
  <si>
    <t>สุราษฎร์ธานี Total</t>
  </si>
  <si>
    <t>8500</t>
  </si>
  <si>
    <t>ระนอง</t>
  </si>
  <si>
    <t>10743</t>
  </si>
  <si>
    <t>รพ.ระนอง</t>
  </si>
  <si>
    <t>11323</t>
  </si>
  <si>
    <t>รพ.ละอุ่น</t>
  </si>
  <si>
    <t>11372</t>
  </si>
  <si>
    <t>รพ.กะเปอร์</t>
  </si>
  <si>
    <t>11373</t>
  </si>
  <si>
    <t>รพ.กระบุรี</t>
  </si>
  <si>
    <t>11374</t>
  </si>
  <si>
    <t>รพ.สุขสำราญ</t>
  </si>
  <si>
    <t>ระนอง Total</t>
  </si>
  <si>
    <t>8600</t>
  </si>
  <si>
    <t>ชุมพร</t>
  </si>
  <si>
    <t>10744</t>
  </si>
  <si>
    <t>รพ.ชุมพรเขตรอุดมศักดิ์</t>
  </si>
  <si>
    <t>11375</t>
  </si>
  <si>
    <t>รพ.ปากน้ำชุมพร</t>
  </si>
  <si>
    <t>11376</t>
  </si>
  <si>
    <t>รพ.ท่าแซะ</t>
  </si>
  <si>
    <t>11377</t>
  </si>
  <si>
    <t>รพ.ปะทิว</t>
  </si>
  <si>
    <t>11378</t>
  </si>
  <si>
    <t>รพ.มาบอำมฤต</t>
  </si>
  <si>
    <t>11379</t>
  </si>
  <si>
    <t>รพ.หลังสวน</t>
  </si>
  <si>
    <t>11380</t>
  </si>
  <si>
    <t>รพ.ปากน้ำหลังสวน</t>
  </si>
  <si>
    <t>11381</t>
  </si>
  <si>
    <t>รพ.ละแม</t>
  </si>
  <si>
    <t>11382</t>
  </si>
  <si>
    <t>รพ.พะโต๊ะ</t>
  </si>
  <si>
    <t>11383</t>
  </si>
  <si>
    <t>รพ.สวี</t>
  </si>
  <si>
    <t>11385</t>
  </si>
  <si>
    <t>รพ.ทุ่งตะโก</t>
  </si>
  <si>
    <t>ชุมพร Total</t>
  </si>
  <si>
    <t>12</t>
  </si>
  <si>
    <t>9000</t>
  </si>
  <si>
    <t>สงขลา</t>
  </si>
  <si>
    <t>10682</t>
  </si>
  <si>
    <t>รพ.หาดใหญ่</t>
  </si>
  <si>
    <t>10745</t>
  </si>
  <si>
    <t>รพ.สงขลา</t>
  </si>
  <si>
    <t>11386</t>
  </si>
  <si>
    <t>รพ.สทิงพระ</t>
  </si>
  <si>
    <t>11387</t>
  </si>
  <si>
    <t>รพ.จะนะ</t>
  </si>
  <si>
    <t>11388</t>
  </si>
  <si>
    <t>รพ.สมเด็จพระบรมราชินีนาถ ณ อำเภอนาทวี</t>
  </si>
  <si>
    <t>11390</t>
  </si>
  <si>
    <t>รพ.เทพา</t>
  </si>
  <si>
    <t>11391</t>
  </si>
  <si>
    <t>รพ.สะบ้าย้อย</t>
  </si>
  <si>
    <t>11392</t>
  </si>
  <si>
    <t>รพ.ระโนด</t>
  </si>
  <si>
    <t>11393</t>
  </si>
  <si>
    <t>รพ.กระแสสินธุ์</t>
  </si>
  <si>
    <t>11394</t>
  </si>
  <si>
    <t>รพ.รัตภูมิ</t>
  </si>
  <si>
    <t>11395</t>
  </si>
  <si>
    <t>รพ.สะเดา</t>
  </si>
  <si>
    <t>11396</t>
  </si>
  <si>
    <t>รพ.นาหม่อม</t>
  </si>
  <si>
    <t>11397</t>
  </si>
  <si>
    <t>รพ.ควนเนียง</t>
  </si>
  <si>
    <t>11398</t>
  </si>
  <si>
    <t>รพ.ปาดังเบซาร์</t>
  </si>
  <si>
    <t>11399</t>
  </si>
  <si>
    <t>รพ.บางกล่ำ</t>
  </si>
  <si>
    <t>11400</t>
  </si>
  <si>
    <t>รพ.สิงหนคร</t>
  </si>
  <si>
    <t>11401</t>
  </si>
  <si>
    <t>รพ.คลองหอยโข่ง</t>
  </si>
  <si>
    <t>สงขลา Total</t>
  </si>
  <si>
    <t>9100</t>
  </si>
  <si>
    <t>สตูล</t>
  </si>
  <si>
    <t>10746</t>
  </si>
  <si>
    <t>รพ.สตูล</t>
  </si>
  <si>
    <t>11402</t>
  </si>
  <si>
    <t>รพ.ควนโดน</t>
  </si>
  <si>
    <t>11403</t>
  </si>
  <si>
    <t>รพ.ควนกาหลง</t>
  </si>
  <si>
    <t>11404</t>
  </si>
  <si>
    <t>รพ.ท่าแพ</t>
  </si>
  <si>
    <t>11405</t>
  </si>
  <si>
    <t>รพ.ละงู</t>
  </si>
  <si>
    <t>11406</t>
  </si>
  <si>
    <t>รพ.ทุ่งหว้า</t>
  </si>
  <si>
    <t>28786</t>
  </si>
  <si>
    <t>รพ.มะนัง</t>
  </si>
  <si>
    <t>สตูล Total</t>
  </si>
  <si>
    <t>9200</t>
  </si>
  <si>
    <t>ตรัง</t>
  </si>
  <si>
    <t>10683</t>
  </si>
  <si>
    <t>รพ.ตรัง</t>
  </si>
  <si>
    <t>11407</t>
  </si>
  <si>
    <t>รพ.กันตัง</t>
  </si>
  <si>
    <t>11408</t>
  </si>
  <si>
    <t>รพ.ย่านตาขาว</t>
  </si>
  <si>
    <t>11409</t>
  </si>
  <si>
    <t>รพ.ปะเหลียน</t>
  </si>
  <si>
    <t>11410</t>
  </si>
  <si>
    <t>รพ.สิเกา</t>
  </si>
  <si>
    <t>11411</t>
  </si>
  <si>
    <t>รพ.ห้วยยอด</t>
  </si>
  <si>
    <t>11412</t>
  </si>
  <si>
    <t>รพ.วังวิเศษ</t>
  </si>
  <si>
    <t>11413</t>
  </si>
  <si>
    <t>รพ.นาโยง</t>
  </si>
  <si>
    <t>14139</t>
  </si>
  <si>
    <t>รพ.รัษฎา</t>
  </si>
  <si>
    <t>28817</t>
  </si>
  <si>
    <t>รพ.หาดสำราญเฉลิมพระเกียรติ 80 พรรษา</t>
  </si>
  <si>
    <t>ตรัง Total</t>
  </si>
  <si>
    <t>9300</t>
  </si>
  <si>
    <t>พัทลุง</t>
  </si>
  <si>
    <t>10747</t>
  </si>
  <si>
    <t>รพ.พัทลุง</t>
  </si>
  <si>
    <t>11414</t>
  </si>
  <si>
    <t>รพ.กงหรา</t>
  </si>
  <si>
    <t>11415</t>
  </si>
  <si>
    <t>รพ.เขาชัยสน</t>
  </si>
  <si>
    <t>11416</t>
  </si>
  <si>
    <t>รพ.ตะโหมด</t>
  </si>
  <si>
    <t>11417</t>
  </si>
  <si>
    <t>รพ.ควนขนุน</t>
  </si>
  <si>
    <t>11418</t>
  </si>
  <si>
    <t>รพ.ปากพะยูน</t>
  </si>
  <si>
    <t>11419</t>
  </si>
  <si>
    <t>รพ.ศรีบรรพต</t>
  </si>
  <si>
    <t>11420</t>
  </si>
  <si>
    <t>รพ.ป่าบอน</t>
  </si>
  <si>
    <t>11421</t>
  </si>
  <si>
    <t>รพ.บางแก้ว</t>
  </si>
  <si>
    <t>11422</t>
  </si>
  <si>
    <t>รพ.ป่าพะยอม</t>
  </si>
  <si>
    <t>24673</t>
  </si>
  <si>
    <t>รพ.ศรีนครินทร์(ปัญญานันทภิขุ)</t>
  </si>
  <si>
    <t>พัทลุง Total</t>
  </si>
  <si>
    <t>9400</t>
  </si>
  <si>
    <t>ปัตตานี</t>
  </si>
  <si>
    <t>10748</t>
  </si>
  <si>
    <t>รพ.ปัตตานี</t>
  </si>
  <si>
    <t>11423</t>
  </si>
  <si>
    <t>รพ.โคกโพธิ์</t>
  </si>
  <si>
    <t>11424</t>
  </si>
  <si>
    <t>รพ.หนองจิก</t>
  </si>
  <si>
    <t>11425</t>
  </si>
  <si>
    <t>รพ.ปะนาเระ</t>
  </si>
  <si>
    <t>11426</t>
  </si>
  <si>
    <t>รพ.มายอ</t>
  </si>
  <si>
    <t>11427</t>
  </si>
  <si>
    <t>รพ.ทุ่งยางแดง</t>
  </si>
  <si>
    <t>11428</t>
  </si>
  <si>
    <t>รพ.ไม้แก่น</t>
  </si>
  <si>
    <t>11429</t>
  </si>
  <si>
    <t>รพ.ยะหริ่ง</t>
  </si>
  <si>
    <t>11430</t>
  </si>
  <si>
    <t>รพ.ยะรัง</t>
  </si>
  <si>
    <t>11431</t>
  </si>
  <si>
    <t>รพ.แม่ลาน</t>
  </si>
  <si>
    <t>11460</t>
  </si>
  <si>
    <t>รพร.สายบุรี</t>
  </si>
  <si>
    <t>11464</t>
  </si>
  <si>
    <t>รพ.กะพ้อ</t>
  </si>
  <si>
    <t>ปัตตานี Total</t>
  </si>
  <si>
    <t>9500</t>
  </si>
  <si>
    <t>ยะลา</t>
  </si>
  <si>
    <t>10684</t>
  </si>
  <si>
    <t>รพ.ยะลา</t>
  </si>
  <si>
    <t>10749</t>
  </si>
  <si>
    <t>รพ.เบตง</t>
  </si>
  <si>
    <t>11432</t>
  </si>
  <si>
    <t>รพ.บันนังสตา</t>
  </si>
  <si>
    <t>11433</t>
  </si>
  <si>
    <t>รพ.ธารโต</t>
  </si>
  <si>
    <t>11434</t>
  </si>
  <si>
    <t>รพ.รามัน</t>
  </si>
  <si>
    <t>11461</t>
  </si>
  <si>
    <t>รพร.ยะหา</t>
  </si>
  <si>
    <t>13806</t>
  </si>
  <si>
    <t>รพ.กาบัง</t>
  </si>
  <si>
    <t>24689</t>
  </si>
  <si>
    <t>รพ.กรงปินัง</t>
  </si>
  <si>
    <t>ยะลา Total</t>
  </si>
  <si>
    <t>9600</t>
  </si>
  <si>
    <t>นราธิวาส</t>
  </si>
  <si>
    <t>10750</t>
  </si>
  <si>
    <t>รพ.นราธิวาสราชนครินทร์</t>
  </si>
  <si>
    <t>10751</t>
  </si>
  <si>
    <t>รพ.สุไหงโก-ลก</t>
  </si>
  <si>
    <t>11435</t>
  </si>
  <si>
    <t>รพ.ตากใบ</t>
  </si>
  <si>
    <t>11436</t>
  </si>
  <si>
    <t>รพ.บาเจาะ</t>
  </si>
  <si>
    <t>11437</t>
  </si>
  <si>
    <t>รพ.ระแงะ</t>
  </si>
  <si>
    <t>11438</t>
  </si>
  <si>
    <t>รพ.รือเสาะ</t>
  </si>
  <si>
    <t>11439</t>
  </si>
  <si>
    <t>รพ.ศรีสาคร</t>
  </si>
  <si>
    <t>11440</t>
  </si>
  <si>
    <t>รพ.แว้ง</t>
  </si>
  <si>
    <t>11441</t>
  </si>
  <si>
    <t>รพ.สุคิริน</t>
  </si>
  <si>
    <t>11442</t>
  </si>
  <si>
    <t>รพ.สุไหงปาดี</t>
  </si>
  <si>
    <t>13818</t>
  </si>
  <si>
    <t>รพ.จะแนะ</t>
  </si>
  <si>
    <t>15010</t>
  </si>
  <si>
    <t>รพ.เจาะไอร้อง</t>
  </si>
  <si>
    <t>23771</t>
  </si>
  <si>
    <t>รพ.ยี่งอเฉลิมพระเกียรติ 80 พรรษา</t>
  </si>
  <si>
    <t>นราธิวาส Total</t>
  </si>
  <si>
    <t>Grand Total</t>
  </si>
  <si>
    <t>จำนวนเงิน</t>
  </si>
  <si>
    <t>ได้รับจริง(ครบ)(4)</t>
  </si>
  <si>
    <t>รพ.ราชธานี</t>
  </si>
  <si>
    <t>รพ.ราชธานี โรจนะ</t>
  </si>
  <si>
    <t>หน่วยบริการเอกชน</t>
  </si>
  <si>
    <t>OPD</t>
  </si>
  <si>
    <t>รพ.สมเด็จพระสังฆราชเจ้า</t>
  </si>
  <si>
    <t>IPD</t>
  </si>
  <si>
    <t>รพ.ศภมิตรเสนา</t>
  </si>
  <si>
    <t>รพ.เอเชียอินเตอร์</t>
  </si>
  <si>
    <t>รพ.เอเชีย</t>
  </si>
  <si>
    <t>A</t>
  </si>
  <si>
    <t>(5)=(2)-(A)</t>
  </si>
  <si>
    <t>HI</t>
  </si>
  <si>
    <t>CI</t>
  </si>
  <si>
    <t>UC</t>
  </si>
  <si>
    <t>ทุกสิทธิ</t>
  </si>
  <si>
    <t>จำนวน Pt ทั้งหมด ณ  15 สิงหาคม 2564</t>
  </si>
  <si>
    <t>จ่ายชดเชยค่าบริการ กรณีดูแลใน Home Isilation และ Community Isilation (เหมาจ่าย)</t>
  </si>
  <si>
    <t>บาท</t>
  </si>
  <si>
    <t>จำนวน Authen ที่ชดเชย</t>
  </si>
  <si>
    <t xml:space="preserve">จัดสรรค่าบริการฉีดวัคซีนป้องกันโรค Covid-19 </t>
  </si>
  <si>
    <t>ขอAuthen 28 มิถุนายน - 7 สิงหาคม 64 ก่อนจ่าย 3000 บาท/คน</t>
  </si>
  <si>
    <t xml:space="preserve">รพ  ราชธานีโรจนะ </t>
  </si>
  <si>
    <t xml:space="preserve"> รายงาน ยอดเตียง  ค่ะ  วันที่ 17 เวลา 08.00 น.</t>
  </si>
  <si>
    <t>1.ward 5 ยกมา 45 รับใหม่ 5 จำหน่าย - คงเหลือ 50</t>
  </si>
  <si>
    <t>2.ward 6 ยกมา 44 รับใหม่ 11 จำหน่าย - คงเหลือ 50</t>
  </si>
  <si>
    <t>3.รพ สนาม ยกมา 131  รับใหม่ - จำหน่าย - คงเหลือ -</t>
  </si>
  <si>
    <t>Hi ยอดยกมา 58 รับใหม่  - จำหน่าย - คงเหลือ 58</t>
  </si>
  <si>
    <t xml:space="preserve"> COVID_SCR</t>
  </si>
  <si>
    <t>เหมาจ่ายHI/CI</t>
  </si>
  <si>
    <t>ฉีดวัคซีน</t>
  </si>
  <si>
    <t>รพ.ผู้ป่วยเรื้อรังขนาดเล้กเวลเนสแคร์</t>
  </si>
  <si>
    <t>รพ.สต.บ้านกรด</t>
  </si>
  <si>
    <t>รพ.สต.บางประแดง</t>
  </si>
  <si>
    <t>รพ.สต.สามเรือน</t>
  </si>
  <si>
    <t>รพ.สต.คุ้งลาน</t>
  </si>
  <si>
    <t>รพ.สต.ตลิงชัน</t>
  </si>
  <si>
    <t>รพ.สต.วังน้อย</t>
  </si>
  <si>
    <t>รพ.สต.ลำตาเสนา</t>
  </si>
  <si>
    <t>รพ.สต.บ่อตาโล่</t>
  </si>
  <si>
    <t>รพ.สต.บ้านหนองโสน</t>
  </si>
  <si>
    <t>รพ.สต.ชะแบบ</t>
  </si>
  <si>
    <t>9 ก.ย. 64</t>
  </si>
  <si>
    <t>X-ray</t>
  </si>
  <si>
    <t>(4)</t>
  </si>
  <si>
    <t>รายรับจากส่วนต่างอัตราจ่ายผลงาน 10 เดือน</t>
  </si>
  <si>
    <t>จำนวนเงินปรับลดค่าแรง IP ที่หักได้ไม่ครบจากผลงาน 10 เดือน</t>
  </si>
  <si>
    <t>จำนวนเงินปรับลดค่าแรงที่หักได้ในงวดนี้</t>
  </si>
  <si>
    <t>(5)=(1)-(4)</t>
  </si>
  <si>
    <t>(6)=(2)-(4)</t>
  </si>
  <si>
    <t>รพ.สต.บ้านลานเท</t>
  </si>
  <si>
    <t>จำนวนเงินปรับลดค่าแรง IP ที่หักได้ไม่ครบจากผลงาน 8 เดือน</t>
  </si>
  <si>
    <t>รายรับจากปรับอัตราจ่าย (8,750)</t>
  </si>
  <si>
    <t>รพ.สต.ลำตาเสา</t>
  </si>
  <si>
    <t>เหมาจ่ายHI/CI STM 6410_02</t>
  </si>
  <si>
    <t>เหมาจ่ายHI/CI STM 6410_03</t>
  </si>
  <si>
    <t>เหมาจ่ายHI/CI STM 6410_04</t>
  </si>
  <si>
    <t>จัดสรรร้อยละ 50 ของรายรับ OP งวด 1(20 ต.ค. 64)</t>
  </si>
  <si>
    <t>จัดสรรร้อยละ 50 ของรายรับ PP งวด 1(20 ต.ค. 64)</t>
  </si>
  <si>
    <t>ประมาณการรายรับเงินค่าบริการทางการแพทย์ หน่วยบริการในสังกัดสำนักงานปลัดกระทรวงสาธารณสุข ปีงบประมาณ 2565</t>
  </si>
  <si>
    <t>ยอดประกันรายรับปี 65</t>
  </si>
  <si>
    <t>งบระดับเขต</t>
  </si>
  <si>
    <t>[1]</t>
  </si>
  <si>
    <t>[2]</t>
  </si>
  <si>
    <t>[3]=[1]-[2]</t>
  </si>
  <si>
    <t>[4]</t>
  </si>
  <si>
    <t>[5]=[3]-[4]</t>
  </si>
  <si>
    <t>[6]</t>
  </si>
  <si>
    <t>[7]</t>
  </si>
  <si>
    <t>[8]=[6]-[7]</t>
  </si>
  <si>
    <t>[9]</t>
  </si>
  <si>
    <t>[10]</t>
  </si>
  <si>
    <t>[11]=[9]-[10]</t>
  </si>
  <si>
    <t>[12]=[3]+[8]+[11]</t>
  </si>
  <si>
    <t>[13]</t>
  </si>
  <si>
    <t>[14]</t>
  </si>
  <si>
    <t>ลำดับ</t>
  </si>
  <si>
    <t>เขต</t>
  </si>
  <si>
    <t>จังหวัด</t>
  </si>
  <si>
    <t>รหัส</t>
  </si>
  <si>
    <t xml:space="preserve">รายรับ OP </t>
  </si>
  <si>
    <t>ปรับลดค่าแรง OP</t>
  </si>
  <si>
    <t>รายรับ OP 
หลังปรับลดค่าแรง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</si>
  <si>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</si>
  <si>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</si>
  <si>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</si>
  <si>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</si>
  <si>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รายรับ PP สุทธิ
หลังปรับลดค่าแรง</t>
  </si>
  <si>
    <t xml:space="preserve">ประมาณการ
รายรับ IP </t>
  </si>
  <si>
    <t>ปรับลดค่าแรง IP</t>
  </si>
  <si>
    <t>รวมประมาณการรายรับ OP-PP-IP
หลังหักเงินเดือน</t>
  </si>
  <si>
    <t>รวมยอดประกัน 
OP-PP-IP
(ก่อนหัก Virtual account)</t>
  </si>
  <si>
    <t>พระนครศรีอยุธยา</t>
  </si>
  <si>
    <t>03338</t>
  </si>
  <si>
    <t xml:space="preserve">	รพ.สต. เฉลิมพระเกียรติ 60 พรรษา นวมินทราชินี (ภูมิซรอล)</t>
  </si>
  <si>
    <t>77466</t>
  </si>
  <si>
    <t>ศูนย์สุขภาพชุมชนน้ำอ้อม</t>
  </si>
  <si>
    <t>ศสช.ชยางกูร 28</t>
  </si>
  <si>
    <t>รายรับ IP ปีงบปรมาณ 2565</t>
  </si>
  <si>
    <t>จ่ายชดเชย IP ม.ค.65 ก่อนปรับลดค่าแรง(ก่อนหักเงินเดือน)</t>
  </si>
  <si>
    <t>จ่ายชดเชย IP ก.พ. 65 ก่อนปรับลดค่าแรง(ก่อนหักเงินเดือน)</t>
  </si>
  <si>
    <t>จ่ายชดเชย IP มี.ค. 65 ก่อนปรับลดค่าแรง(ก่อนหักเงินเดือน)</t>
  </si>
  <si>
    <t>จ่ายชดเชย IP เม.ย. 65 ก่อนปรับลดค่าแรง(ก่อนหักเงินเดือน)</t>
  </si>
  <si>
    <t>จ่ายชดเชย IP พ.ค. 65 ก่อนปรับลดค่าแรง(ก่อนหักเงินเดือน)</t>
  </si>
  <si>
    <t>จ่ายชดเชย IP ต.ค.65ก่อนปรับลดค่าแรง(ก่อนหักเงินเดือน)</t>
  </si>
  <si>
    <t>จำนวนเงินปรับลดค่าแรง IP เดือน ม.ค. 65</t>
  </si>
  <si>
    <t>จำนวนเงินปรับลดค่าแรง IP เดือน  ก.พ. 65</t>
  </si>
  <si>
    <t>จำนวนเงินปรับลดค่าแรง IP เดือน  มี.ค. 65</t>
  </si>
  <si>
    <t>จำนวนเงินปรับลดค่าแรง IP เดือน เม.ย. 65</t>
  </si>
  <si>
    <t>จำนวนเงินปรับลดค่าแรง IP เดือน พ.ค. 65</t>
  </si>
  <si>
    <t>คงเหลือจ่ายชดเชย IP พ.ค. 65 หลังปรับลดค่าแรง</t>
  </si>
  <si>
    <t>จำนวนเงินปรับลดค่าแรง Ip คงเหลือยกยอดมา เดือน พ.ค. 65</t>
  </si>
  <si>
    <t>จำนวนเงินปรับลดค่าแรง IP ปี 65 คงเหลือที่ยังหักไม่ครบ</t>
  </si>
  <si>
    <t>จ่ายชดเชย IP มิ.ย. 65 ก่อนปรับลดค่าแรง(ก่อนหักเงินเดือน)</t>
  </si>
  <si>
    <t>จำนวนเงินปรับลดค่าแรง IP เดือน มิ.ย. 65</t>
  </si>
  <si>
    <t>จ่ายชดเชย IP ก.ค. 65 ก่อนปรับลดค่าแรง(ก่อนหักเงินเดือน)</t>
  </si>
  <si>
    <t>จำนวนเงินปรับลดค่าแรง IP เดือน ก.ค. 65</t>
  </si>
  <si>
    <t>จำนวนเงินปรับลดค่าแรง IP คงเหลือ ยกยอดจาก เดือน ก.ค. 65</t>
  </si>
  <si>
    <t>จ่ายชดเชย IP ส.ค. 65 ก่อนปรับลดค่าแรง(ก่อนหักเงินเดือน)</t>
  </si>
  <si>
    <t>จำนวนเงินปรับลดค่าแรง IP เดือน ส.ค. 65</t>
  </si>
  <si>
    <t>จ่ายชดเชย IP ก.ย. 65 ก่อนปรับลดค่าแรง(ก่อนหักเงินเดือน)</t>
  </si>
  <si>
    <t>จำนวนเงินปรับลดค่าแรง IP เดือน ก.ย. 65</t>
  </si>
  <si>
    <t>คงเหลือจ่ายชดเชย IP ก.ย. 65 หลังปรับลดค่าแรง</t>
  </si>
  <si>
    <t>ประมาณการ
รายรับ IP 
หลังปรับลดค่าแรง(65)</t>
  </si>
  <si>
    <t>รายละเอียดรายรับเงินค่าบริการทางการแพทย์ การจัดสรรเงิน ปี งบประมาณ 2565</t>
  </si>
  <si>
    <t>PP Non UC        (22 ต.ค. 64)</t>
  </si>
  <si>
    <t>จัดสรรร้อยละ 50 ของรายรับ OP งวด 2(14 ม.ค. 65)</t>
  </si>
  <si>
    <t>จัดสรรร้อยละ 50 ของรายรับ PP งวด 2(14 ม.ค. 65)</t>
  </si>
  <si>
    <t>ค่าบริการตรวจคัดกรอง และบริการตรวจทางห้องปฏิบัติการฯ_COVID-19</t>
  </si>
  <si>
    <t>ค่าบริการรักษาสำหรับบริการ_COVID-19</t>
  </si>
  <si>
    <t>บริการดูแลรักษาและบริการรับส่งต่อผู้ติดเชื้อไวรัส COVID-19</t>
  </si>
  <si>
    <t>พรก.กู้เงินฯ ค่าบริการฉีดวัคซีนป้องกันโรค COVID19</t>
  </si>
  <si>
    <t xml:space="preserve">ค่าบริการฉีดวัคซีนป้องกันโรค COVID19 </t>
  </si>
  <si>
    <t xml:space="preserve">ยอดรวม </t>
  </si>
  <si>
    <r>
      <t xml:space="preserve">จัดสรรค่าบริการรักษาโรคติดเชื้อไวรัสโคโรน่า COVID-19 </t>
    </r>
    <r>
      <rPr>
        <sz val="16"/>
        <color rgb="FFFF0000"/>
        <rFont val="TH SarabunPSK"/>
        <family val="2"/>
      </rPr>
      <t>(NHSO Budget ปี 65)</t>
    </r>
  </si>
  <si>
    <t>OP</t>
  </si>
  <si>
    <t>PP</t>
  </si>
  <si>
    <t>IP</t>
  </si>
  <si>
    <t>ฉีดวัคซีน COVID19</t>
  </si>
  <si>
    <t>ตรวจคัดกรอง และตรวจทางห้องปฏิบัติการฯ_COVID-19</t>
  </si>
  <si>
    <t>รักษาบริการ_COVID-19</t>
  </si>
  <si>
    <t>% ที่ทำได้เทียบยอดประกัน</t>
  </si>
  <si>
    <t>รับโอนจริง</t>
  </si>
  <si>
    <t xml:space="preserve">สรุปโอนเงิน Covid ปีงบประมาณ 2565..... ณ </t>
  </si>
  <si>
    <t>รวมยอดโอน ณ  ก.พ. 65</t>
  </si>
  <si>
    <t>คงเหลือจ่ายชดเชย IP  ก.พ. 65 หลังปรับลดค่าแรง (10-3-65)</t>
  </si>
  <si>
    <t>คงเหลือจ่ายชดเชย IP  ม.ค.65 หลังปรับลดค่าแรง (10-2-65)</t>
  </si>
  <si>
    <t xml:space="preserve"> Format = #.00,,</t>
  </si>
  <si>
    <t>รวมCOVID-19</t>
  </si>
  <si>
    <t>การให้บริการผู้ติดเชื้อ/ผู้ป่วย กลุ่มสีเขียว</t>
  </si>
  <si>
    <t>ค่าบริการดูแลรักษา แบบผู้ป่วยนอกและแยกกักตัวที่บ้าน</t>
  </si>
  <si>
    <t>ปีงบประมาณ</t>
  </si>
  <si>
    <t>การให้บริการผู้ติดเชื้อ/ผู้ป่วย กลุ่มสีเขียว (IP)</t>
  </si>
  <si>
    <t>รวมทุกงบ</t>
  </si>
  <si>
    <t>(IP)จัดสรรเงินปิด GLobal Budget (31 ต.ค.64)</t>
  </si>
  <si>
    <t>(IP)จัดสรรปิดยอดประกันรายรับ (31 ต.ค.64)</t>
  </si>
  <si>
    <t>ผลงานบริการ</t>
  </si>
  <si>
    <t>คงเหลือจ่ายชดเชย IP พ.ค. 65 หลังปรับลดค่าแรง (10-6-65)</t>
  </si>
  <si>
    <t>คงเหลือจ่ายชดเชย IP  เม.ย. 65 หลังปรับลดค่าแรง (12-5-65)</t>
  </si>
  <si>
    <t>คงเหลือจ่ายชดเชย IP  มี.ค. 65 หลังปรับลดค่าแรง (10-4-65)</t>
  </si>
  <si>
    <t>OP CF (17 มิ.ย. 65)</t>
  </si>
  <si>
    <t>เงินกันระดับประเทศ</t>
  </si>
  <si>
    <t>Column1</t>
  </si>
  <si>
    <t>ผลงานรายรับ IP ปกติ</t>
  </si>
  <si>
    <t xml:space="preserve">ประมาณการรายรับ IP 
</t>
  </si>
  <si>
    <t>% ที่ทำได้</t>
  </si>
  <si>
    <t>ผลงานCOVID-19 No วัคซีน</t>
  </si>
  <si>
    <t>คงเหลือจ่ายชดเชย IP มิ.ย. 65 หลังปรับลดค่าแรง (10-7-65)</t>
  </si>
  <si>
    <t>คงเหลือจ่ายชดเชย IP ก.ค. 65 หลังปรับลดค่าแรง(10-8-65)</t>
  </si>
  <si>
    <t>คงเหลือจ่ายชดเชยหลังปรับลดค่าแรง (10-9-65)</t>
  </si>
  <si>
    <t>คงเหลือจ่ายชดเชย IP ส.ค. 65 หลังปรับลดค่าแรง(10-9-65)</t>
  </si>
  <si>
    <t>กองทุนผู้ป่วยใน CAP (ต.ค.- ส.ค..)</t>
  </si>
  <si>
    <r>
      <t>ผลงานCOVID-19</t>
    </r>
    <r>
      <rPr>
        <b/>
        <sz val="24"/>
        <color rgb="FFFF0000"/>
        <rFont val="Angsana New"/>
        <family val="1"/>
      </rPr>
      <t xml:space="preserve"> No วัคซีน</t>
    </r>
  </si>
  <si>
    <t>ครั้งที่ 6</t>
  </si>
  <si>
    <t>ครั้งที่ 1</t>
  </si>
  <si>
    <t>(1)งบบริหารจัดการระดับเขต/จังหวัด   (20 ต.ค. 64)</t>
  </si>
  <si>
    <t>(2)IP CF (13 ม.ค. 65)</t>
  </si>
  <si>
    <t>ครั้งที่ 2</t>
  </si>
  <si>
    <t>ครั้งที่ 3</t>
  </si>
  <si>
    <t>ครั้งที่ 4</t>
  </si>
  <si>
    <t>ครั้งที่ 5</t>
  </si>
  <si>
    <t>20 ต.ค. 64</t>
  </si>
  <si>
    <t>2 ม.ค. 65</t>
  </si>
  <si>
    <t>13 ม.ค. 65</t>
  </si>
  <si>
    <t>10 ส.ค. 65</t>
  </si>
  <si>
    <t>26 ก.ย.65</t>
  </si>
  <si>
    <t>รวมเงิน</t>
  </si>
  <si>
    <t>กองทุน IP CF เงินกันระดับประเทศ</t>
  </si>
  <si>
    <t>รายละเอียดรายรับเงินค่าบริการทางการแพทย์ การจัดสรรเงิน ปี งบประมาณ 2565 (05-10-65)</t>
  </si>
  <si>
    <t>หน่วยบริการ.....................................................</t>
  </si>
  <si>
    <t>การจัดสรรเงิน ภายใน CUP ระหว่าง รพ./ รพ.สต./สสอ. จัดสรรอย่างไร (ยอดจัดสรรที่ได้รับ...บาท)</t>
  </si>
  <si>
    <t xml:space="preserve"> - ด้านการป้องกันและควบคุมโรค</t>
  </si>
  <si>
    <t>ลงนามผู้ให้ข้อมูล.........................................................หัวหน้าหน่วยงาน/หน่วยบริการ</t>
  </si>
  <si>
    <t xml:space="preserve"> - ด้านการรักษาพยาบาล</t>
  </si>
  <si>
    <t xml:space="preserve"> - อื่นๆ</t>
  </si>
  <si>
    <t>รายละเอียดการจัดสรรเงินค่าบริการทางการแพทย์ สปสช. (เงินกู้ตาม พรก. COVID-19 )</t>
  </si>
  <si>
    <t>แบบสำรวจข้อมูลการสนับสนุนงบประมาณจากโรงพยาบาลแม่ข่ายเพื่อการจัดบริการทางการแพทย์ (COVID-19)</t>
  </si>
  <si>
    <t>จำนวนเงินงบประมาณ</t>
  </si>
  <si>
    <t>วิธีการ/รายละเอียดการจัดสรร</t>
  </si>
  <si>
    <t xml:space="preserve">การจัดบริการทางการแพทย์ (COVID-19) </t>
  </si>
  <si>
    <t>IP CAP (ต.ค.- ก.ย.)</t>
  </si>
  <si>
    <t>รายรับ OP</t>
  </si>
  <si>
    <t>รายรับ PP</t>
  </si>
  <si>
    <t>รายรับ IP Normal</t>
  </si>
  <si>
    <t>รายรับ COVID</t>
  </si>
  <si>
    <t>รวมประมาณการรายรับ ก่อนหัก Virtual account</t>
  </si>
  <si>
    <t>ยอดเงินปิดประกัน 65</t>
  </si>
  <si>
    <t>หักเงินเดือนไม่ครบ</t>
  </si>
  <si>
    <t>ADJ.RW ในเขต</t>
  </si>
  <si>
    <t>เทเงินคืนจากยอดปิดประกันคงเหลือ</t>
  </si>
  <si>
    <t>รวมจำนวนจัดสรร</t>
  </si>
  <si>
    <t>รวมได้รับจริง</t>
  </si>
  <si>
    <t>Virtual account</t>
  </si>
  <si>
    <t>OP+PP+IP</t>
  </si>
  <si>
    <t>OP+PP+IP+ปิดยอด</t>
  </si>
  <si>
    <t>ประมารการ IP</t>
  </si>
  <si>
    <t>ประมาณการ IP-ผลงาน IP</t>
  </si>
  <si>
    <t>ภาพรวมจังหวัดพระนครศรีอยุธยา</t>
  </si>
  <si>
    <t>ภาพรวมระดับประเทศ</t>
  </si>
  <si>
    <t>รวมยอดประกัน 
OP-PP-IP
(ก่อนหัก Virtual account) ลบ.</t>
  </si>
  <si>
    <t>รวมประมาณการรายรับ ก่อนหัก Virtual account  ลบ.</t>
  </si>
  <si>
    <t>ยอดเงินปิดประกัน 65  ลบ.</t>
  </si>
  <si>
    <t>หักเงินเดือนไม่ครบ ลบ.</t>
  </si>
  <si>
    <t>เทเงินคืนจากยอดปิดประกันคงเหลือ ลบ.</t>
  </si>
  <si>
    <t>รวมจำนวนจัดสรร ลบ.</t>
  </si>
  <si>
    <t>คงเหลือจ่ายชดเชย IP  ธ.ค. 64 หลังปรับลดค่าแรง (10-1-65)</t>
  </si>
  <si>
    <t>จำนวนเงินปรับลดค่าแรง IP เดือน ธ.ค. 64</t>
  </si>
  <si>
    <t>จ่ายชดเชย IP ธ.ค. 64 ก่อนปรับลดค่าแรง(ก่อนหักเงินเดือน)</t>
  </si>
  <si>
    <t>คงเหลือจ่ายชดเชย IP  พ.ย. 64 หลังปรับลดค่าแรง (9-12-64)</t>
  </si>
  <si>
    <t>จำนวนเงินปรับลดค่าแรง IP เดือน พ.ย. 64</t>
  </si>
  <si>
    <t>จ่ายชดเชย IP พ.ย. 64 ก่อนปรับลดค่าแรง(ก่อนหักเงินเดือน)</t>
  </si>
  <si>
    <t>คงเหลือจ่ายชดเชย IP  ต.ค. 64 หลังปรับลดค่าแรง (10-14-64)</t>
  </si>
  <si>
    <t>จำนวนเงินปรับลดค่าแรง IP เดือน ต.ค.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</si>
</sst>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_(* #,##0.00_);_(* \(#,##0.00\);_(* &quot;-&quot;??_);_(@_)"/>
    <numFmt numFmtId="190" formatCode="#.00,,"/>
    <numFmt numFmtId="191" formatCode="_-* #,##0.000_-;\-* #,##0.000_-;_-* &quot;-&quot;??_-;_-@_-"/>
    <numFmt numFmtId="192" formatCode="\ #.00,,"/>
  </numFmts>
  <fonts count="61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  <charset val="222"/>
    </font>
    <font>
      <b/>
      <sz val="17"/>
      <color rgb="FF0000CC"/>
      <name val="TH SarabunPSK"/>
      <family val="2"/>
    </font>
    <font>
      <sz val="17"/>
      <name val="TH SarabunPSK"/>
      <family val="2"/>
      <charset val="222"/>
    </font>
    <font>
      <sz val="10"/>
      <name val="Tahoma"/>
      <family val="2"/>
      <scheme val="minor"/>
    </font>
    <font>
      <b/>
      <sz val="24"/>
      <color theme="1"/>
      <name val="Angsana New"/>
      <family val="1"/>
    </font>
    <font>
      <b/>
      <sz val="24"/>
      <name val="Angsana New"/>
      <family val="1"/>
    </font>
    <font>
      <b/>
      <sz val="24"/>
      <color rgb="FF7030A0"/>
      <name val="Angsana New"/>
      <family val="1"/>
    </font>
    <font>
      <b/>
      <sz val="24"/>
      <color rgb="FF000000"/>
      <name val="Angsana New"/>
      <family val="1"/>
    </font>
    <font>
      <sz val="16"/>
      <color rgb="FF444444"/>
      <name val="TH SarabunPSK"/>
      <family val="2"/>
    </font>
    <font>
      <sz val="17"/>
      <color theme="0"/>
      <name val="TH SarabunPSK"/>
      <family val="2"/>
      <charset val="222"/>
    </font>
    <font>
      <sz val="11"/>
      <color rgb="FF444444"/>
      <name val="Arial"/>
      <family val="2"/>
    </font>
    <font>
      <sz val="11"/>
      <color rgb="FF006100"/>
      <name val="Tahoma"/>
      <family val="2"/>
      <charset val="222"/>
      <scheme val="minor"/>
    </font>
    <font>
      <b/>
      <sz val="20"/>
      <color rgb="FF000000"/>
      <name val="TH SarabunPSK"/>
      <family val="2"/>
    </font>
    <font>
      <b/>
      <sz val="20"/>
      <color rgb="FF006100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17"/>
      <color rgb="FFFF0000"/>
      <name val="TH SarabunPSK"/>
      <family val="2"/>
    </font>
    <font>
      <sz val="24"/>
      <color rgb="FFFF0000"/>
      <name val="Angsana New"/>
      <family val="1"/>
    </font>
    <font>
      <b/>
      <sz val="24"/>
      <color rgb="FFFF0000"/>
      <name val="Angsana New"/>
      <family val="1"/>
    </font>
    <font>
      <sz val="16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0"/>
      <color rgb="FFFF0000"/>
      <name val="Tahoma"/>
      <family val="2"/>
      <scheme val="minor"/>
    </font>
    <font>
      <sz val="24"/>
      <color theme="1"/>
      <name val="Angsana New"/>
      <family val="1"/>
    </font>
    <font>
      <b/>
      <sz val="18"/>
      <color rgb="FF006100"/>
      <name val="TH SarabunPSK"/>
      <family val="2"/>
    </font>
    <font>
      <sz val="20"/>
      <name val="TH SarabunPSK"/>
      <family val="2"/>
    </font>
    <font>
      <b/>
      <sz val="48"/>
      <color theme="1"/>
      <name val="Angsana New"/>
      <family val="1"/>
    </font>
    <font>
      <sz val="11"/>
      <color theme="0"/>
      <name val="Tahoma"/>
      <family val="2"/>
      <charset val="222"/>
      <scheme val="minor"/>
    </font>
    <font>
      <b/>
      <sz val="24"/>
      <color rgb="FF0000CC"/>
      <name val="Angsana New"/>
      <family val="1"/>
    </font>
    <font>
      <b/>
      <sz val="20"/>
      <color rgb="FF0000CC"/>
      <name val="Angsana New"/>
      <family val="1"/>
    </font>
    <font>
      <b/>
      <sz val="28"/>
      <color rgb="FF0000CC"/>
      <name val="Angsana New"/>
      <family val="1"/>
    </font>
    <font>
      <sz val="24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7"/>
      <color rgb="FFFF0000"/>
      <name val="TH SarabunPSK"/>
      <family val="2"/>
      <charset val="222"/>
    </font>
    <font>
      <b/>
      <sz val="17"/>
      <color rgb="FFFF0000"/>
      <name val="TH SarabunPSK"/>
      <family val="2"/>
      <charset val="22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/>
      </patternFill>
    </fill>
    <fill>
      <patternFill patternType="solid">
        <fgColor rgb="FFFF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theme="6"/>
      </right>
      <top style="thin">
        <color indexed="64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0" fillId="2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9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43" fontId="10" fillId="0" borderId="1" xfId="1" applyFont="1" applyBorder="1"/>
    <xf numFmtId="43" fontId="11" fillId="0" borderId="1" xfId="1" applyFont="1" applyBorder="1"/>
    <xf numFmtId="43" fontId="10" fillId="0" borderId="1" xfId="1" applyFont="1" applyFill="1" applyBorder="1"/>
    <xf numFmtId="43" fontId="11" fillId="0" borderId="1" xfId="1" applyFont="1" applyFill="1" applyBorder="1"/>
    <xf numFmtId="0" fontId="13" fillId="0" borderId="3" xfId="2" applyFont="1" applyBorder="1" applyAlignment="1">
      <alignment horizontal="centerContinuous" vertical="center"/>
    </xf>
    <xf numFmtId="0" fontId="13" fillId="0" borderId="1" xfId="2" applyFont="1" applyBorder="1" applyAlignment="1">
      <alignment horizontal="center"/>
    </xf>
    <xf numFmtId="0" fontId="12" fillId="0" borderId="0" xfId="2"/>
    <xf numFmtId="0" fontId="13" fillId="0" borderId="4" xfId="2" applyFont="1" applyBorder="1" applyAlignment="1">
      <alignment horizontal="centerContinuous" vertical="center"/>
    </xf>
    <xf numFmtId="43" fontId="15" fillId="0" borderId="1" xfId="3" applyFont="1" applyBorder="1"/>
    <xf numFmtId="0" fontId="13" fillId="0" borderId="5" xfId="2" applyFont="1" applyBorder="1"/>
    <xf numFmtId="0" fontId="17" fillId="0" borderId="6" xfId="4" applyFont="1" applyFill="1" applyBorder="1" applyAlignment="1">
      <alignment wrapText="1"/>
    </xf>
    <xf numFmtId="0" fontId="13" fillId="0" borderId="1" xfId="2" applyNumberFormat="1" applyFont="1" applyBorder="1"/>
    <xf numFmtId="0" fontId="13" fillId="0" borderId="7" xfId="2" applyFont="1" applyBorder="1"/>
    <xf numFmtId="0" fontId="17" fillId="0" borderId="8" xfId="4" applyFont="1" applyFill="1" applyBorder="1" applyAlignment="1">
      <alignment wrapText="1"/>
    </xf>
    <xf numFmtId="0" fontId="13" fillId="6" borderId="9" xfId="2" applyFont="1" applyFill="1" applyBorder="1"/>
    <xf numFmtId="0" fontId="13" fillId="6" borderId="1" xfId="2" applyFont="1" applyFill="1" applyBorder="1"/>
    <xf numFmtId="0" fontId="13" fillId="6" borderId="1" xfId="2" applyNumberFormat="1" applyFont="1" applyFill="1" applyBorder="1"/>
    <xf numFmtId="43" fontId="15" fillId="6" borderId="1" xfId="3" applyFont="1" applyFill="1" applyBorder="1"/>
    <xf numFmtId="0" fontId="13" fillId="0" borderId="9" xfId="2" applyFont="1" applyBorder="1"/>
    <xf numFmtId="0" fontId="17" fillId="2" borderId="8" xfId="4" applyFont="1" applyFill="1" applyBorder="1" applyAlignment="1">
      <alignment wrapText="1"/>
    </xf>
    <xf numFmtId="0" fontId="13" fillId="0" borderId="0" xfId="2" applyFont="1"/>
    <xf numFmtId="43" fontId="15" fillId="0" borderId="0" xfId="3" applyFont="1"/>
    <xf numFmtId="0" fontId="0" fillId="0" borderId="0" xfId="0" applyFill="1"/>
    <xf numFmtId="0" fontId="0" fillId="7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8" borderId="1" xfId="0" applyFill="1" applyBorder="1" applyAlignment="1">
      <alignment horizontal="center" vertical="center" wrapText="1"/>
    </xf>
    <xf numFmtId="0" fontId="13" fillId="9" borderId="1" xfId="2" applyNumberFormat="1" applyFont="1" applyFill="1" applyBorder="1"/>
    <xf numFmtId="0" fontId="13" fillId="10" borderId="1" xfId="2" applyNumberFormat="1" applyFont="1" applyFill="1" applyBorder="1"/>
    <xf numFmtId="0" fontId="17" fillId="10" borderId="8" xfId="4" applyFont="1" applyFill="1" applyBorder="1" applyAlignment="1">
      <alignment wrapText="1"/>
    </xf>
    <xf numFmtId="0" fontId="17" fillId="9" borderId="8" xfId="4" applyFont="1" applyFill="1" applyBorder="1" applyAlignment="1">
      <alignment wrapText="1"/>
    </xf>
    <xf numFmtId="0" fontId="0" fillId="11" borderId="1" xfId="0" applyFill="1" applyBorder="1" applyAlignment="1">
      <alignment horizontal="center" vertical="center" wrapText="1"/>
    </xf>
    <xf numFmtId="43" fontId="14" fillId="0" borderId="3" xfId="3" applyFont="1" applyFill="1" applyBorder="1" applyAlignment="1">
      <alignment horizontal="centerContinuous" vertical="center"/>
    </xf>
    <xf numFmtId="43" fontId="15" fillId="0" borderId="3" xfId="3" applyFont="1" applyBorder="1" applyAlignment="1">
      <alignment horizontal="centerContinuous"/>
    </xf>
    <xf numFmtId="0" fontId="12" fillId="0" borderId="1" xfId="2" applyBorder="1"/>
    <xf numFmtId="43" fontId="0" fillId="12" borderId="1" xfId="1" applyFont="1" applyFill="1" applyBorder="1"/>
    <xf numFmtId="43" fontId="10" fillId="12" borderId="1" xfId="1" applyFont="1" applyFill="1" applyBorder="1"/>
    <xf numFmtId="0" fontId="17" fillId="13" borderId="8" xfId="4" applyFont="1" applyFill="1" applyBorder="1" applyAlignment="1">
      <alignment wrapText="1"/>
    </xf>
    <xf numFmtId="0" fontId="13" fillId="13" borderId="1" xfId="2" applyNumberFormat="1" applyFont="1" applyFill="1" applyBorder="1"/>
    <xf numFmtId="0" fontId="17" fillId="14" borderId="8" xfId="4" applyFont="1" applyFill="1" applyBorder="1" applyAlignment="1">
      <alignment wrapText="1"/>
    </xf>
    <xf numFmtId="0" fontId="17" fillId="12" borderId="8" xfId="4" applyFont="1" applyFill="1" applyBorder="1" applyAlignment="1">
      <alignment wrapText="1"/>
    </xf>
    <xf numFmtId="0" fontId="13" fillId="12" borderId="1" xfId="2" applyNumberFormat="1" applyFont="1" applyFill="1" applyBorder="1"/>
    <xf numFmtId="0" fontId="18" fillId="0" borderId="0" xfId="2" applyFont="1"/>
    <xf numFmtId="0" fontId="0" fillId="15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43" fontId="9" fillId="0" borderId="1" xfId="1" applyFont="1" applyFill="1" applyBorder="1"/>
    <xf numFmtId="17" fontId="15" fillId="0" borderId="1" xfId="3" applyNumberFormat="1" applyFont="1" applyBorder="1"/>
    <xf numFmtId="4" fontId="18" fillId="0" borderId="1" xfId="0" applyNumberFormat="1" applyFont="1" applyFill="1" applyBorder="1" applyAlignment="1"/>
    <xf numFmtId="4" fontId="18" fillId="9" borderId="5" xfId="0" applyNumberFormat="1" applyFont="1" applyFill="1" applyBorder="1" applyAlignment="1"/>
    <xf numFmtId="4" fontId="18" fillId="16" borderId="9" xfId="0" applyNumberFormat="1" applyFont="1" applyFill="1" applyBorder="1" applyAlignment="1"/>
    <xf numFmtId="4" fontId="18" fillId="9" borderId="9" xfId="0" applyNumberFormat="1" applyFont="1" applyFill="1" applyBorder="1" applyAlignment="1"/>
    <xf numFmtId="4" fontId="18" fillId="0" borderId="9" xfId="0" applyNumberFormat="1" applyFont="1" applyFill="1" applyBorder="1" applyAlignment="1"/>
    <xf numFmtId="4" fontId="18" fillId="13" borderId="1" xfId="0" applyNumberFormat="1" applyFont="1" applyFill="1" applyBorder="1" applyAlignment="1"/>
    <xf numFmtId="4" fontId="18" fillId="10" borderId="1" xfId="0" applyNumberFormat="1" applyFont="1" applyFill="1" applyBorder="1" applyAlignment="1"/>
    <xf numFmtId="4" fontId="18" fillId="12" borderId="1" xfId="0" applyNumberFormat="1" applyFont="1" applyFill="1" applyBorder="1" applyAlignment="1"/>
    <xf numFmtId="0" fontId="13" fillId="3" borderId="1" xfId="2" applyNumberFormat="1" applyFont="1" applyFill="1" applyBorder="1"/>
    <xf numFmtId="4" fontId="18" fillId="0" borderId="1" xfId="3" applyNumberFormat="1" applyFont="1" applyBorder="1"/>
    <xf numFmtId="4" fontId="18" fillId="0" borderId="1" xfId="1" applyNumberFormat="1" applyFont="1" applyBorder="1" applyAlignment="1">
      <alignment horizontal="center"/>
    </xf>
    <xf numFmtId="4" fontId="18" fillId="0" borderId="1" xfId="1" applyNumberFormat="1" applyFont="1" applyFill="1" applyBorder="1" applyAlignment="1"/>
    <xf numFmtId="4" fontId="18" fillId="0" borderId="1" xfId="2" applyNumberFormat="1" applyFont="1" applyBorder="1"/>
    <xf numFmtId="4" fontId="13" fillId="0" borderId="1" xfId="0" applyNumberFormat="1" applyFont="1" applyFill="1" applyBorder="1" applyAlignment="1"/>
    <xf numFmtId="4" fontId="18" fillId="0" borderId="11" xfId="0" applyNumberFormat="1" applyFont="1" applyFill="1" applyBorder="1" applyAlignment="1"/>
    <xf numFmtId="4" fontId="19" fillId="0" borderId="1" xfId="0" applyNumberFormat="1" applyFont="1" applyFill="1" applyBorder="1" applyAlignment="1"/>
    <xf numFmtId="4" fontId="18" fillId="9" borderId="1" xfId="3" applyNumberFormat="1" applyFont="1" applyFill="1" applyBorder="1"/>
    <xf numFmtId="4" fontId="18" fillId="9" borderId="1" xfId="1" applyNumberFormat="1" applyFont="1" applyFill="1" applyBorder="1" applyAlignment="1">
      <alignment horizontal="center"/>
    </xf>
    <xf numFmtId="4" fontId="18" fillId="9" borderId="1" xfId="1" applyNumberFormat="1" applyFont="1" applyFill="1" applyBorder="1" applyAlignment="1"/>
    <xf numFmtId="4" fontId="13" fillId="9" borderId="1" xfId="0" applyNumberFormat="1" applyFont="1" applyFill="1" applyBorder="1" applyAlignment="1"/>
    <xf numFmtId="4" fontId="19" fillId="10" borderId="1" xfId="0" applyNumberFormat="1" applyFont="1" applyFill="1" applyBorder="1" applyAlignment="1"/>
    <xf numFmtId="4" fontId="18" fillId="0" borderId="0" xfId="2" applyNumberFormat="1" applyFont="1"/>
    <xf numFmtId="4" fontId="13" fillId="0" borderId="1" xfId="2" applyNumberFormat="1" applyFont="1" applyBorder="1"/>
    <xf numFmtId="4" fontId="18" fillId="10" borderId="1" xfId="3" applyNumberFormat="1" applyFont="1" applyFill="1" applyBorder="1"/>
    <xf numFmtId="4" fontId="18" fillId="10" borderId="1" xfId="1" applyNumberFormat="1" applyFont="1" applyFill="1" applyBorder="1" applyAlignment="1">
      <alignment horizontal="center"/>
    </xf>
    <xf numFmtId="4" fontId="18" fillId="10" borderId="1" xfId="1" applyNumberFormat="1" applyFont="1" applyFill="1" applyBorder="1" applyAlignment="1"/>
    <xf numFmtId="4" fontId="13" fillId="10" borderId="1" xfId="0" applyNumberFormat="1" applyFont="1" applyFill="1" applyBorder="1" applyAlignment="1"/>
    <xf numFmtId="4" fontId="19" fillId="10" borderId="9" xfId="0" applyNumberFormat="1" applyFont="1" applyFill="1" applyBorder="1" applyAlignment="1"/>
    <xf numFmtId="4" fontId="19" fillId="9" borderId="1" xfId="0" applyNumberFormat="1" applyFont="1" applyFill="1" applyBorder="1" applyAlignment="1"/>
    <xf numFmtId="4" fontId="18" fillId="13" borderId="1" xfId="3" applyNumberFormat="1" applyFont="1" applyFill="1" applyBorder="1"/>
    <xf numFmtId="4" fontId="18" fillId="13" borderId="1" xfId="1" applyNumberFormat="1" applyFont="1" applyFill="1" applyBorder="1" applyAlignment="1">
      <alignment horizontal="center"/>
    </xf>
    <xf numFmtId="4" fontId="18" fillId="13" borderId="1" xfId="1" applyNumberFormat="1" applyFont="1" applyFill="1" applyBorder="1" applyAlignment="1"/>
    <xf numFmtId="4" fontId="13" fillId="13" borderId="1" xfId="0" applyNumberFormat="1" applyFont="1" applyFill="1" applyBorder="1" applyAlignment="1"/>
    <xf numFmtId="4" fontId="18" fillId="13" borderId="0" xfId="2" applyNumberFormat="1" applyFont="1" applyFill="1"/>
    <xf numFmtId="4" fontId="19" fillId="13" borderId="1" xfId="0" applyNumberFormat="1" applyFont="1" applyFill="1" applyBorder="1" applyAlignment="1"/>
    <xf numFmtId="4" fontId="18" fillId="10" borderId="9" xfId="0" applyNumberFormat="1" applyFont="1" applyFill="1" applyBorder="1" applyAlignment="1"/>
    <xf numFmtId="4" fontId="18" fillId="12" borderId="1" xfId="3" applyNumberFormat="1" applyFont="1" applyFill="1" applyBorder="1"/>
    <xf numFmtId="4" fontId="18" fillId="12" borderId="1" xfId="1" applyNumberFormat="1" applyFont="1" applyFill="1" applyBorder="1" applyAlignment="1">
      <alignment horizontal="center"/>
    </xf>
    <xf numFmtId="4" fontId="18" fillId="12" borderId="1" xfId="1" applyNumberFormat="1" applyFont="1" applyFill="1" applyBorder="1" applyAlignment="1"/>
    <xf numFmtId="4" fontId="13" fillId="12" borderId="1" xfId="0" applyNumberFormat="1" applyFont="1" applyFill="1" applyBorder="1" applyAlignment="1"/>
    <xf numFmtId="4" fontId="18" fillId="12" borderId="5" xfId="0" applyNumberFormat="1" applyFont="1" applyFill="1" applyBorder="1" applyAlignment="1"/>
    <xf numFmtId="4" fontId="19" fillId="12" borderId="1" xfId="0" applyNumberFormat="1" applyFont="1" applyFill="1" applyBorder="1" applyAlignment="1"/>
    <xf numFmtId="4" fontId="18" fillId="10" borderId="10" xfId="0" applyNumberFormat="1" applyFont="1" applyFill="1" applyBorder="1" applyAlignment="1"/>
    <xf numFmtId="4" fontId="18" fillId="14" borderId="9" xfId="0" applyNumberFormat="1" applyFont="1" applyFill="1" applyBorder="1" applyAlignment="1"/>
    <xf numFmtId="4" fontId="19" fillId="8" borderId="1" xfId="0" applyNumberFormat="1" applyFont="1" applyFill="1" applyBorder="1" applyAlignment="1"/>
    <xf numFmtId="43" fontId="20" fillId="0" borderId="0" xfId="0" applyNumberFormat="1" applyFont="1"/>
    <xf numFmtId="0" fontId="0" fillId="18" borderId="1" xfId="0" applyFill="1" applyBorder="1" applyAlignment="1">
      <alignment horizontal="center" vertical="center" wrapText="1"/>
    </xf>
    <xf numFmtId="43" fontId="10" fillId="0" borderId="0" xfId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19" borderId="1" xfId="0" applyFill="1" applyBorder="1" applyAlignment="1">
      <alignment horizontal="center" vertical="center" wrapText="1"/>
    </xf>
    <xf numFmtId="43" fontId="21" fillId="0" borderId="1" xfId="1" applyFont="1" applyBorder="1"/>
    <xf numFmtId="43" fontId="21" fillId="12" borderId="1" xfId="1" applyFont="1" applyFill="1" applyBorder="1"/>
    <xf numFmtId="0" fontId="21" fillId="0" borderId="0" xfId="0" applyFont="1"/>
    <xf numFmtId="43" fontId="0" fillId="0" borderId="1" xfId="1" applyFont="1" applyFill="1" applyBorder="1"/>
    <xf numFmtId="0" fontId="8" fillId="0" borderId="2" xfId="0" applyFont="1" applyFill="1" applyBorder="1"/>
    <xf numFmtId="0" fontId="22" fillId="20" borderId="12" xfId="0" applyFont="1" applyFill="1" applyBorder="1" applyAlignment="1">
      <alignment horizontal="center" vertical="center" wrapText="1"/>
    </xf>
    <xf numFmtId="43" fontId="0" fillId="20" borderId="1" xfId="1" applyFont="1" applyFill="1" applyBorder="1"/>
    <xf numFmtId="43" fontId="10" fillId="20" borderId="1" xfId="1" applyFont="1" applyFill="1" applyBorder="1"/>
    <xf numFmtId="43" fontId="0" fillId="18" borderId="1" xfId="0" applyNumberFormat="1" applyFill="1" applyBorder="1"/>
    <xf numFmtId="43" fontId="10" fillId="18" borderId="1" xfId="0" applyNumberFormat="1" applyFont="1" applyFill="1" applyBorder="1"/>
    <xf numFmtId="49" fontId="0" fillId="0" borderId="0" xfId="0" applyNumberFormat="1" applyFill="1" applyAlignment="1">
      <alignment horizontal="center"/>
    </xf>
    <xf numFmtId="0" fontId="23" fillId="0" borderId="0" xfId="7" applyFont="1"/>
    <xf numFmtId="43" fontId="23" fillId="0" borderId="0" xfId="8" applyFont="1"/>
    <xf numFmtId="0" fontId="24" fillId="0" borderId="16" xfId="7" applyFont="1" applyFill="1" applyBorder="1" applyAlignment="1">
      <alignment horizontal="center" vertical="center" wrapText="1" readingOrder="1"/>
    </xf>
    <xf numFmtId="0" fontId="24" fillId="0" borderId="13" xfId="7" applyFont="1" applyFill="1" applyBorder="1" applyAlignment="1">
      <alignment horizontal="left" vertical="center" wrapText="1" readingOrder="1"/>
    </xf>
    <xf numFmtId="0" fontId="26" fillId="0" borderId="13" xfId="7" applyFont="1" applyFill="1" applyBorder="1" applyAlignment="1">
      <alignment horizontal="left" vertical="center" wrapText="1" readingOrder="1"/>
    </xf>
    <xf numFmtId="0" fontId="26" fillId="0" borderId="18" xfId="7" applyFont="1" applyFill="1" applyBorder="1" applyAlignment="1">
      <alignment horizontal="left" vertical="center" wrapText="1" readingOrder="1"/>
    </xf>
    <xf numFmtId="43" fontId="26" fillId="0" borderId="18" xfId="1" applyFont="1" applyFill="1" applyBorder="1" applyAlignment="1">
      <alignment horizontal="left" vertical="center" wrapText="1" readingOrder="1"/>
    </xf>
    <xf numFmtId="43" fontId="23" fillId="0" borderId="1" xfId="1" applyFont="1" applyFill="1" applyBorder="1" applyAlignment="1">
      <alignment shrinkToFit="1"/>
    </xf>
    <xf numFmtId="43" fontId="24" fillId="0" borderId="1" xfId="1" applyFont="1" applyFill="1" applyBorder="1" applyAlignment="1">
      <alignment horizontal="right" vertical="center" wrapText="1" readingOrder="1"/>
    </xf>
    <xf numFmtId="43" fontId="25" fillId="0" borderId="2" xfId="1" applyFont="1" applyFill="1" applyBorder="1" applyAlignment="1">
      <alignment horizontal="right" wrapText="1"/>
    </xf>
    <xf numFmtId="43" fontId="15" fillId="8" borderId="1" xfId="1" applyFont="1" applyFill="1" applyBorder="1" applyAlignment="1">
      <alignment horizontal="left"/>
    </xf>
    <xf numFmtId="43" fontId="15" fillId="0" borderId="1" xfId="1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Fill="1"/>
    <xf numFmtId="43" fontId="15" fillId="0" borderId="0" xfId="1" applyFont="1"/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5" fillId="0" borderId="1" xfId="1" applyNumberFormat="1" applyFont="1" applyFill="1" applyBorder="1" applyAlignment="1">
      <alignment horizontal="center"/>
    </xf>
    <xf numFmtId="0" fontId="15" fillId="23" borderId="1" xfId="0" applyFont="1" applyFill="1" applyBorder="1"/>
    <xf numFmtId="43" fontId="15" fillId="20" borderId="1" xfId="1" applyFont="1" applyFill="1" applyBorder="1"/>
    <xf numFmtId="43" fontId="15" fillId="23" borderId="1" xfId="0" applyNumberFormat="1" applyFont="1" applyFill="1" applyBorder="1"/>
    <xf numFmtId="0" fontId="15" fillId="24" borderId="1" xfId="0" applyFont="1" applyFill="1" applyBorder="1"/>
    <xf numFmtId="43" fontId="15" fillId="24" borderId="1" xfId="1" applyFont="1" applyFill="1" applyBorder="1"/>
    <xf numFmtId="43" fontId="15" fillId="0" borderId="0" xfId="1" applyFont="1" applyFill="1" applyBorder="1"/>
    <xf numFmtId="43" fontId="15" fillId="0" borderId="0" xfId="1" applyFont="1" applyFill="1" applyBorder="1" applyAlignment="1">
      <alignment horizontal="left"/>
    </xf>
    <xf numFmtId="43" fontId="15" fillId="0" borderId="0" xfId="0" applyNumberFormat="1" applyFont="1" applyFill="1" applyBorder="1"/>
    <xf numFmtId="0" fontId="15" fillId="11" borderId="1" xfId="9" applyFont="1" applyFill="1" applyBorder="1" applyAlignment="1">
      <alignment horizontal="left"/>
    </xf>
    <xf numFmtId="43" fontId="15" fillId="0" borderId="1" xfId="1" applyFont="1" applyFill="1" applyBorder="1"/>
    <xf numFmtId="43" fontId="15" fillId="0" borderId="1" xfId="0" applyNumberFormat="1" applyFont="1" applyBorder="1"/>
    <xf numFmtId="0" fontId="0" fillId="22" borderId="13" xfId="0" applyFill="1" applyBorder="1" applyAlignment="1">
      <alignment horizontal="center" vertical="center"/>
    </xf>
    <xf numFmtId="43" fontId="0" fillId="0" borderId="13" xfId="0" applyNumberFormat="1" applyBorder="1"/>
    <xf numFmtId="0" fontId="15" fillId="24" borderId="0" xfId="0" applyFont="1" applyFill="1" applyBorder="1"/>
    <xf numFmtId="0" fontId="0" fillId="25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9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88" fontId="0" fillId="0" borderId="1" xfId="1" applyNumberFormat="1" applyFont="1" applyBorder="1"/>
    <xf numFmtId="188" fontId="0" fillId="0" borderId="0" xfId="1" applyNumberFormat="1" applyFont="1" applyAlignment="1">
      <alignment horizontal="center"/>
    </xf>
    <xf numFmtId="0" fontId="15" fillId="24" borderId="3" xfId="0" applyFont="1" applyFill="1" applyBorder="1"/>
    <xf numFmtId="188" fontId="0" fillId="3" borderId="1" xfId="1" applyNumberFormat="1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188" fontId="0" fillId="0" borderId="1" xfId="1" applyNumberFormat="1" applyFont="1" applyBorder="1" applyAlignment="1">
      <alignment horizontal="right"/>
    </xf>
    <xf numFmtId="188" fontId="0" fillId="23" borderId="1" xfId="1" applyNumberFormat="1" applyFont="1" applyFill="1" applyBorder="1" applyAlignment="1">
      <alignment horizontal="right"/>
    </xf>
    <xf numFmtId="188" fontId="0" fillId="3" borderId="1" xfId="1" applyNumberFormat="1" applyFont="1" applyFill="1" applyBorder="1" applyAlignment="1">
      <alignment horizontal="right"/>
    </xf>
    <xf numFmtId="15" fontId="0" fillId="0" borderId="1" xfId="0" applyNumberFormat="1" applyBorder="1" applyAlignment="1">
      <alignment horizontal="center"/>
    </xf>
    <xf numFmtId="0" fontId="28" fillId="0" borderId="0" xfId="0" applyFont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10" borderId="0" xfId="0" applyFill="1"/>
    <xf numFmtId="188" fontId="0" fillId="10" borderId="0" xfId="1" applyNumberFormat="1" applyFont="1" applyFill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15" fillId="24" borderId="2" xfId="0" applyFont="1" applyFill="1" applyBorder="1"/>
    <xf numFmtId="43" fontId="0" fillId="3" borderId="1" xfId="1" applyFont="1" applyFill="1" applyBorder="1" applyAlignment="1">
      <alignment horizontal="center" vertical="center"/>
    </xf>
    <xf numFmtId="43" fontId="0" fillId="23" borderId="1" xfId="0" applyNumberFormat="1" applyFill="1" applyBorder="1"/>
    <xf numFmtId="43" fontId="15" fillId="18" borderId="1" xfId="0" applyNumberFormat="1" applyFont="1" applyFill="1" applyBorder="1"/>
    <xf numFmtId="43" fontId="15" fillId="18" borderId="1" xfId="1" applyFont="1" applyFill="1" applyBorder="1"/>
    <xf numFmtId="0" fontId="0" fillId="0" borderId="17" xfId="0" applyBorder="1" applyAlignment="1">
      <alignment horizontal="center" vertical="center" wrapText="1"/>
    </xf>
    <xf numFmtId="188" fontId="0" fillId="23" borderId="1" xfId="1" applyNumberFormat="1" applyFont="1" applyFill="1" applyBorder="1"/>
    <xf numFmtId="188" fontId="0" fillId="23" borderId="1" xfId="1" applyNumberFormat="1" applyFont="1" applyFill="1" applyBorder="1" applyAlignment="1">
      <alignment horizontal="center"/>
    </xf>
    <xf numFmtId="43" fontId="15" fillId="25" borderId="0" xfId="0" applyNumberFormat="1" applyFont="1" applyFill="1"/>
    <xf numFmtId="0" fontId="33" fillId="0" borderId="0" xfId="0" applyFont="1"/>
    <xf numFmtId="0" fontId="31" fillId="2" borderId="1" xfId="0" applyFont="1" applyFill="1" applyBorder="1" applyAlignment="1">
      <alignment horizontal="left" wrapText="1" readingOrder="1"/>
    </xf>
    <xf numFmtId="0" fontId="34" fillId="2" borderId="1" xfId="0" applyFont="1" applyFill="1" applyBorder="1" applyAlignment="1">
      <alignment wrapText="1"/>
    </xf>
    <xf numFmtId="43" fontId="32" fillId="8" borderId="1" xfId="1" applyFont="1" applyFill="1" applyBorder="1" applyAlignment="1">
      <alignment horizontal="center" wrapText="1" readingOrder="1"/>
    </xf>
    <xf numFmtId="0" fontId="0" fillId="23" borderId="13" xfId="0" applyFill="1" applyBorder="1" applyAlignment="1">
      <alignment horizontal="center"/>
    </xf>
    <xf numFmtId="188" fontId="0" fillId="23" borderId="13" xfId="0" applyNumberFormat="1" applyFill="1" applyBorder="1"/>
    <xf numFmtId="49" fontId="1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88" fontId="0" fillId="0" borderId="13" xfId="1" applyNumberFormat="1" applyFont="1" applyBorder="1"/>
    <xf numFmtId="188" fontId="0" fillId="0" borderId="1" xfId="1" applyNumberFormat="1" applyFont="1" applyFill="1" applyBorder="1"/>
    <xf numFmtId="188" fontId="0" fillId="2" borderId="1" xfId="1" applyNumberFormat="1" applyFont="1" applyFill="1" applyBorder="1" applyAlignment="1">
      <alignment horizontal="center"/>
    </xf>
    <xf numFmtId="188" fontId="0" fillId="2" borderId="1" xfId="1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15" fillId="0" borderId="0" xfId="9" applyFont="1" applyFill="1" applyBorder="1" applyAlignment="1">
      <alignment horizontal="left"/>
    </xf>
    <xf numFmtId="0" fontId="15" fillId="12" borderId="0" xfId="9" applyFont="1" applyFill="1" applyBorder="1" applyAlignment="1">
      <alignment horizontal="left"/>
    </xf>
    <xf numFmtId="0" fontId="35" fillId="12" borderId="1" xfId="9" applyFont="1" applyFill="1" applyBorder="1" applyAlignment="1">
      <alignment horizontal="left"/>
    </xf>
    <xf numFmtId="0" fontId="33" fillId="0" borderId="1" xfId="0" applyFont="1" applyBorder="1"/>
    <xf numFmtId="188" fontId="0" fillId="12" borderId="1" xfId="0" applyNumberFormat="1" applyFill="1" applyBorder="1"/>
    <xf numFmtId="0" fontId="33" fillId="22" borderId="1" xfId="0" applyFont="1" applyFill="1" applyBorder="1"/>
    <xf numFmtId="188" fontId="0" fillId="22" borderId="1" xfId="0" applyNumberFormat="1" applyFill="1" applyBorder="1"/>
    <xf numFmtId="0" fontId="32" fillId="8" borderId="1" xfId="12" applyFont="1" applyFill="1" applyBorder="1" applyAlignment="1">
      <alignment horizontal="center" vertical="center" wrapText="1" readingOrder="1"/>
    </xf>
    <xf numFmtId="43" fontId="33" fillId="0" borderId="1" xfId="1" applyFont="1" applyBorder="1"/>
    <xf numFmtId="43" fontId="33" fillId="22" borderId="1" xfId="1" applyFont="1" applyFill="1" applyBorder="1"/>
    <xf numFmtId="188" fontId="0" fillId="2" borderId="13" xfId="1" applyNumberFormat="1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 vertical="center" wrapText="1"/>
    </xf>
    <xf numFmtId="0" fontId="29" fillId="27" borderId="1" xfId="0" applyFont="1" applyFill="1" applyBorder="1" applyAlignment="1">
      <alignment vertical="center" wrapText="1"/>
    </xf>
    <xf numFmtId="188" fontId="0" fillId="23" borderId="18" xfId="0" applyNumberFormat="1" applyFill="1" applyBorder="1"/>
    <xf numFmtId="188" fontId="0" fillId="23" borderId="16" xfId="0" applyNumberFormat="1" applyFill="1" applyBorder="1"/>
    <xf numFmtId="188" fontId="0" fillId="23" borderId="1" xfId="0" applyNumberFormat="1" applyFill="1" applyBorder="1"/>
    <xf numFmtId="0" fontId="0" fillId="0" borderId="1" xfId="0" applyFill="1" applyBorder="1"/>
    <xf numFmtId="188" fontId="0" fillId="3" borderId="13" xfId="1" applyNumberFormat="1" applyFont="1" applyFill="1" applyBorder="1" applyAlignment="1">
      <alignment horizontal="center"/>
    </xf>
    <xf numFmtId="0" fontId="39" fillId="21" borderId="3" xfId="13" applyFont="1" applyFill="1" applyBorder="1" applyAlignment="1">
      <alignment horizontal="center" vertical="center"/>
    </xf>
    <xf numFmtId="0" fontId="39" fillId="21" borderId="21" xfId="13" applyFont="1" applyFill="1" applyBorder="1" applyAlignment="1">
      <alignment horizontal="center" vertical="center"/>
    </xf>
    <xf numFmtId="0" fontId="41" fillId="21" borderId="1" xfId="13" applyFont="1" applyFill="1" applyBorder="1" applyAlignment="1">
      <alignment horizontal="center" vertical="center" wrapText="1"/>
    </xf>
    <xf numFmtId="0" fontId="42" fillId="21" borderId="1" xfId="14" applyFont="1" applyFill="1" applyBorder="1" applyAlignment="1">
      <alignment horizontal="center" vertical="center"/>
    </xf>
    <xf numFmtId="0" fontId="39" fillId="0" borderId="0" xfId="13" applyFont="1" applyAlignment="1">
      <alignment horizontal="center" vertical="center"/>
    </xf>
    <xf numFmtId="0" fontId="43" fillId="21" borderId="14" xfId="13" applyFont="1" applyFill="1" applyBorder="1" applyAlignment="1">
      <alignment horizontal="center" vertical="center"/>
    </xf>
    <xf numFmtId="0" fontId="43" fillId="21" borderId="19" xfId="13" applyFont="1" applyFill="1" applyBorder="1" applyAlignment="1">
      <alignment horizontal="center" vertical="center"/>
    </xf>
    <xf numFmtId="0" fontId="43" fillId="21" borderId="1" xfId="14" applyFont="1" applyFill="1" applyBorder="1" applyAlignment="1">
      <alignment horizontal="center" vertical="center" shrinkToFit="1"/>
    </xf>
    <xf numFmtId="0" fontId="43" fillId="21" borderId="1" xfId="13" applyFont="1" applyFill="1" applyBorder="1" applyAlignment="1">
      <alignment horizontal="center" vertical="center"/>
    </xf>
    <xf numFmtId="0" fontId="43" fillId="0" borderId="0" xfId="13" applyFont="1" applyAlignment="1">
      <alignment horizontal="center" vertical="center"/>
    </xf>
    <xf numFmtId="0" fontId="43" fillId="21" borderId="4" xfId="13" applyFont="1" applyFill="1" applyBorder="1" applyAlignment="1">
      <alignment horizontal="center" vertical="center" wrapText="1"/>
    </xf>
    <xf numFmtId="0" fontId="43" fillId="21" borderId="17" xfId="13" applyFont="1" applyFill="1" applyBorder="1" applyAlignment="1">
      <alignment horizontal="center" vertical="center" wrapText="1"/>
    </xf>
    <xf numFmtId="0" fontId="22" fillId="21" borderId="1" xfId="13" applyFont="1" applyFill="1" applyBorder="1" applyAlignment="1">
      <alignment horizontal="center" vertical="center" wrapText="1"/>
    </xf>
    <xf numFmtId="0" fontId="43" fillId="21" borderId="1" xfId="14" applyFont="1" applyFill="1" applyBorder="1" applyAlignment="1">
      <alignment horizontal="center" vertical="center" wrapText="1"/>
    </xf>
    <xf numFmtId="0" fontId="43" fillId="0" borderId="0" xfId="13" applyFont="1" applyAlignment="1">
      <alignment horizontal="center" vertical="center" wrapText="1"/>
    </xf>
    <xf numFmtId="0" fontId="43" fillId="0" borderId="1" xfId="13" applyFont="1" applyBorder="1" applyAlignment="1">
      <alignment horizontal="center"/>
    </xf>
    <xf numFmtId="0" fontId="43" fillId="0" borderId="1" xfId="13" applyFont="1" applyBorder="1" applyAlignment="1">
      <alignment horizontal="left"/>
    </xf>
    <xf numFmtId="187" fontId="41" fillId="0" borderId="1" xfId="13" applyNumberFormat="1" applyFont="1" applyBorder="1"/>
    <xf numFmtId="43" fontId="43" fillId="0" borderId="0" xfId="13" applyNumberFormat="1" applyFont="1"/>
    <xf numFmtId="0" fontId="43" fillId="0" borderId="0" xfId="13" applyFont="1"/>
    <xf numFmtId="0" fontId="43" fillId="21" borderId="1" xfId="13" applyFont="1" applyFill="1" applyBorder="1" applyAlignment="1">
      <alignment horizontal="center"/>
    </xf>
    <xf numFmtId="0" fontId="43" fillId="21" borderId="1" xfId="13" applyFont="1" applyFill="1" applyBorder="1" applyAlignment="1">
      <alignment horizontal="left"/>
    </xf>
    <xf numFmtId="0" fontId="43" fillId="0" borderId="15" xfId="13" applyFont="1" applyBorder="1" applyAlignment="1">
      <alignment horizontal="left"/>
    </xf>
    <xf numFmtId="0" fontId="44" fillId="21" borderId="1" xfId="13" applyFont="1" applyFill="1" applyBorder="1" applyAlignment="1">
      <alignment horizontal="left"/>
    </xf>
    <xf numFmtId="187" fontId="41" fillId="21" borderId="1" xfId="13" applyNumberFormat="1" applyFont="1" applyFill="1" applyBorder="1"/>
    <xf numFmtId="0" fontId="43" fillId="0" borderId="4" xfId="13" applyFont="1" applyBorder="1" applyAlignment="1">
      <alignment horizontal="center"/>
    </xf>
    <xf numFmtId="0" fontId="43" fillId="0" borderId="4" xfId="13" applyFont="1" applyBorder="1" applyAlignment="1">
      <alignment horizontal="left"/>
    </xf>
    <xf numFmtId="187" fontId="41" fillId="0" borderId="4" xfId="13" applyNumberFormat="1" applyFont="1" applyBorder="1"/>
    <xf numFmtId="0" fontId="43" fillId="0" borderId="0" xfId="13" applyFont="1" applyAlignment="1">
      <alignment horizontal="right"/>
    </xf>
    <xf numFmtId="0" fontId="43" fillId="0" borderId="0" xfId="13" applyFont="1" applyBorder="1" applyAlignment="1">
      <alignment horizontal="left"/>
    </xf>
    <xf numFmtId="0" fontId="43" fillId="0" borderId="0" xfId="13" applyFont="1" applyAlignment="1">
      <alignment horizontal="center"/>
    </xf>
    <xf numFmtId="43" fontId="45" fillId="0" borderId="0" xfId="15" applyFont="1"/>
    <xf numFmtId="0" fontId="37" fillId="0" borderId="1" xfId="9" applyFont="1" applyFill="1" applyBorder="1" applyAlignment="1">
      <alignment horizontal="center" vertical="center" wrapText="1"/>
    </xf>
    <xf numFmtId="43" fontId="38" fillId="0" borderId="17" xfId="8" applyFont="1" applyFill="1" applyBorder="1" applyAlignment="1">
      <alignment horizontal="center" vertical="center" wrapText="1"/>
    </xf>
    <xf numFmtId="187" fontId="24" fillId="0" borderId="2" xfId="9" applyNumberFormat="1" applyFont="1" applyFill="1" applyBorder="1" applyAlignment="1">
      <alignment shrinkToFit="1"/>
    </xf>
    <xf numFmtId="43" fontId="15" fillId="20" borderId="3" xfId="1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/>
    </xf>
    <xf numFmtId="43" fontId="15" fillId="20" borderId="14" xfId="1" applyFont="1" applyFill="1" applyBorder="1" applyAlignment="1">
      <alignment horizontal="center" vertical="center" wrapText="1"/>
    </xf>
    <xf numFmtId="49" fontId="15" fillId="0" borderId="4" xfId="1" applyNumberFormat="1" applyFont="1" applyFill="1" applyBorder="1" applyAlignment="1">
      <alignment horizontal="center"/>
    </xf>
    <xf numFmtId="15" fontId="15" fillId="0" borderId="0" xfId="0" applyNumberFormat="1" applyFont="1" applyFill="1"/>
    <xf numFmtId="43" fontId="14" fillId="8" borderId="1" xfId="1" applyFont="1" applyFill="1" applyBorder="1" applyAlignment="1">
      <alignment horizontal="left"/>
    </xf>
    <xf numFmtId="43" fontId="0" fillId="20" borderId="22" xfId="1" applyFont="1" applyFill="1" applyBorder="1"/>
    <xf numFmtId="187" fontId="41" fillId="8" borderId="4" xfId="13" applyNumberFormat="1" applyFont="1" applyFill="1" applyBorder="1"/>
    <xf numFmtId="187" fontId="41" fillId="8" borderId="1" xfId="13" applyNumberFormat="1" applyFont="1" applyFill="1" applyBorder="1"/>
    <xf numFmtId="187" fontId="47" fillId="8" borderId="1" xfId="13" applyNumberFormat="1" applyFont="1" applyFill="1" applyBorder="1"/>
    <xf numFmtId="187" fontId="24" fillId="0" borderId="2" xfId="9" applyNumberFormat="1" applyFont="1" applyFill="1" applyBorder="1" applyAlignment="1">
      <alignment wrapText="1"/>
    </xf>
    <xf numFmtId="187" fontId="24" fillId="0" borderId="15" xfId="9" applyNumberFormat="1" applyFont="1" applyFill="1" applyBorder="1" applyAlignment="1">
      <alignment wrapText="1"/>
    </xf>
    <xf numFmtId="187" fontId="24" fillId="0" borderId="17" xfId="9" applyNumberFormat="1" applyFont="1" applyFill="1" applyBorder="1" applyAlignment="1">
      <alignment wrapText="1"/>
    </xf>
    <xf numFmtId="187" fontId="24" fillId="0" borderId="20" xfId="9" applyNumberFormat="1" applyFont="1" applyFill="1" applyBorder="1" applyAlignment="1">
      <alignment wrapText="1"/>
    </xf>
    <xf numFmtId="43" fontId="24" fillId="24" borderId="4" xfId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89" fontId="48" fillId="0" borderId="22" xfId="0" applyNumberFormat="1" applyFont="1" applyBorder="1"/>
    <xf numFmtId="43" fontId="23" fillId="0" borderId="0" xfId="7" applyNumberFormat="1" applyFont="1" applyAlignment="1">
      <alignment wrapText="1"/>
    </xf>
    <xf numFmtId="43" fontId="24" fillId="0" borderId="25" xfId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 readingOrder="1"/>
    </xf>
    <xf numFmtId="0" fontId="32" fillId="26" borderId="1" xfId="12" applyFont="1" applyBorder="1" applyAlignment="1">
      <alignment horizontal="center" vertical="center" wrapText="1" readingOrder="1"/>
    </xf>
    <xf numFmtId="0" fontId="49" fillId="26" borderId="1" xfId="12" applyFont="1" applyBorder="1" applyAlignment="1">
      <alignment horizontal="center" vertical="center" wrapText="1" readingOrder="1"/>
    </xf>
    <xf numFmtId="43" fontId="34" fillId="20" borderId="1" xfId="1" applyFont="1" applyFill="1" applyBorder="1"/>
    <xf numFmtId="43" fontId="34" fillId="26" borderId="1" xfId="1" applyFont="1" applyFill="1" applyBorder="1" applyAlignment="1">
      <alignment horizontal="center" wrapText="1" readingOrder="1"/>
    </xf>
    <xf numFmtId="43" fontId="34" fillId="8" borderId="1" xfId="1" applyFont="1" applyFill="1" applyBorder="1"/>
    <xf numFmtId="43" fontId="34" fillId="20" borderId="1" xfId="1" applyFont="1" applyFill="1" applyBorder="1" applyAlignment="1">
      <alignment horizontal="center" wrapText="1" readingOrder="1"/>
    </xf>
    <xf numFmtId="43" fontId="50" fillId="20" borderId="1" xfId="1" applyFont="1" applyFill="1" applyBorder="1"/>
    <xf numFmtId="43" fontId="14" fillId="20" borderId="1" xfId="1" applyFont="1" applyFill="1" applyBorder="1"/>
    <xf numFmtId="0" fontId="32" fillId="3" borderId="1" xfId="12" applyFont="1" applyFill="1" applyBorder="1" applyAlignment="1">
      <alignment horizontal="center" vertical="center" wrapText="1" readingOrder="1"/>
    </xf>
    <xf numFmtId="43" fontId="34" fillId="3" borderId="1" xfId="1" applyFont="1" applyFill="1" applyBorder="1" applyAlignment="1">
      <alignment horizontal="center" wrapText="1" readingOrder="1"/>
    </xf>
    <xf numFmtId="2" fontId="24" fillId="0" borderId="1" xfId="1" applyNumberFormat="1" applyFont="1" applyFill="1" applyBorder="1" applyAlignment="1">
      <alignment shrinkToFit="1"/>
    </xf>
    <xf numFmtId="2" fontId="23" fillId="0" borderId="0" xfId="7" applyNumberFormat="1" applyFont="1"/>
    <xf numFmtId="2" fontId="23" fillId="0" borderId="0" xfId="8" applyNumberFormat="1" applyFont="1"/>
    <xf numFmtId="2" fontId="48" fillId="0" borderId="0" xfId="0" applyNumberFormat="1" applyFont="1"/>
    <xf numFmtId="2" fontId="24" fillId="0" borderId="16" xfId="7" applyNumberFormat="1" applyFont="1" applyFill="1" applyBorder="1" applyAlignment="1">
      <alignment horizontal="center" vertical="center" wrapText="1" readingOrder="1"/>
    </xf>
    <xf numFmtId="2" fontId="23" fillId="0" borderId="1" xfId="7" applyNumberFormat="1" applyFont="1" applyFill="1" applyBorder="1" applyAlignment="1">
      <alignment horizontal="center" vertical="center" wrapText="1"/>
    </xf>
    <xf numFmtId="2" fontId="24" fillId="0" borderId="1" xfId="7" applyNumberFormat="1" applyFont="1" applyFill="1" applyBorder="1" applyAlignment="1">
      <alignment horizontal="center" vertical="center" wrapText="1" readingOrder="1"/>
    </xf>
    <xf numFmtId="2" fontId="53" fillId="0" borderId="1" xfId="0" applyNumberFormat="1" applyFont="1" applyFill="1" applyBorder="1" applyAlignment="1">
      <alignment horizontal="center" vertical="center" wrapText="1"/>
    </xf>
    <xf numFmtId="2" fontId="55" fillId="0" borderId="1" xfId="16" applyNumberFormat="1" applyFont="1" applyFill="1" applyBorder="1" applyAlignment="1">
      <alignment horizontal="center" vertical="center" wrapText="1"/>
    </xf>
    <xf numFmtId="2" fontId="54" fillId="0" borderId="1" xfId="12" applyNumberFormat="1" applyFont="1" applyFill="1" applyBorder="1" applyAlignment="1">
      <alignment horizontal="center" vertical="center" wrapText="1"/>
    </xf>
    <xf numFmtId="2" fontId="24" fillId="0" borderId="13" xfId="7" applyNumberFormat="1" applyFont="1" applyFill="1" applyBorder="1" applyAlignment="1">
      <alignment horizontal="left" vertical="center" wrapText="1" readingOrder="1"/>
    </xf>
    <xf numFmtId="2" fontId="24" fillId="0" borderId="1" xfId="7" applyNumberFormat="1" applyFont="1" applyFill="1" applyBorder="1" applyAlignment="1">
      <alignment horizontal="center" vertical="center"/>
    </xf>
    <xf numFmtId="2" fontId="24" fillId="0" borderId="1" xfId="7" applyNumberFormat="1" applyFont="1" applyFill="1" applyBorder="1" applyAlignment="1">
      <alignment horizontal="left" vertical="center" wrapText="1" readingOrder="1"/>
    </xf>
    <xf numFmtId="2" fontId="24" fillId="0" borderId="1" xfId="1" applyNumberFormat="1" applyFont="1" applyFill="1" applyBorder="1"/>
    <xf numFmtId="2" fontId="23" fillId="0" borderId="1" xfId="7" applyNumberFormat="1" applyFont="1" applyFill="1" applyBorder="1" applyAlignment="1">
      <alignment horizontal="center" vertical="center"/>
    </xf>
    <xf numFmtId="2" fontId="26" fillId="0" borderId="1" xfId="7" applyNumberFormat="1" applyFont="1" applyFill="1" applyBorder="1" applyAlignment="1">
      <alignment horizontal="left" vertical="center" wrapText="1" readingOrder="1"/>
    </xf>
    <xf numFmtId="2" fontId="23" fillId="0" borderId="1" xfId="1" applyNumberFormat="1" applyFont="1" applyFill="1" applyBorder="1"/>
    <xf numFmtId="2" fontId="23" fillId="0" borderId="24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51" fillId="0" borderId="0" xfId="8" applyNumberFormat="1" applyFont="1"/>
    <xf numFmtId="2" fontId="24" fillId="0" borderId="17" xfId="8" applyNumberFormat="1" applyFont="1" applyFill="1" applyBorder="1" applyAlignment="1">
      <alignment horizontal="center" vertical="center" wrapText="1"/>
    </xf>
    <xf numFmtId="4" fontId="24" fillId="0" borderId="2" xfId="1" applyNumberFormat="1" applyFont="1" applyFill="1" applyBorder="1" applyAlignment="1">
      <alignment horizontal="center" vertical="center" wrapText="1"/>
    </xf>
    <xf numFmtId="2" fontId="24" fillId="0" borderId="18" xfId="7" applyNumberFormat="1" applyFont="1" applyFill="1" applyBorder="1" applyAlignment="1">
      <alignment horizontal="left" vertical="center" wrapText="1" readingOrder="1"/>
    </xf>
    <xf numFmtId="4" fontId="24" fillId="0" borderId="3" xfId="1" applyNumberFormat="1" applyFont="1" applyFill="1" applyBorder="1" applyAlignment="1">
      <alignment horizontal="center" vertical="center" wrapText="1" readingOrder="1"/>
    </xf>
    <xf numFmtId="2" fontId="24" fillId="8" borderId="4" xfId="0" applyNumberFormat="1" applyFont="1" applyFill="1" applyBorder="1" applyAlignment="1">
      <alignment horizontal="center" vertical="center" wrapText="1"/>
    </xf>
    <xf numFmtId="4" fontId="24" fillId="8" borderId="1" xfId="1" applyNumberFormat="1" applyFont="1" applyFill="1" applyBorder="1" applyAlignment="1">
      <alignment horizontal="center" vertical="center"/>
    </xf>
    <xf numFmtId="4" fontId="24" fillId="8" borderId="3" xfId="1" applyNumberFormat="1" applyFont="1" applyFill="1" applyBorder="1" applyAlignment="1">
      <alignment horizontal="center" vertical="center" wrapText="1" readingOrder="1"/>
    </xf>
    <xf numFmtId="43" fontId="24" fillId="0" borderId="1" xfId="1" applyFont="1" applyFill="1" applyBorder="1" applyAlignment="1">
      <alignment shrinkToFit="1"/>
    </xf>
    <xf numFmtId="187" fontId="24" fillId="0" borderId="1" xfId="9" applyNumberFormat="1" applyFont="1" applyFill="1" applyBorder="1" applyAlignment="1">
      <alignment shrinkToFit="1"/>
    </xf>
    <xf numFmtId="43" fontId="24" fillId="0" borderId="18" xfId="1" applyFont="1" applyFill="1" applyBorder="1" applyAlignment="1">
      <alignment horizontal="left" vertical="center" wrapText="1" readingOrder="1"/>
    </xf>
    <xf numFmtId="0" fontId="24" fillId="0" borderId="0" xfId="7" applyFont="1"/>
    <xf numFmtId="43" fontId="24" fillId="0" borderId="0" xfId="8" applyFont="1"/>
    <xf numFmtId="0" fontId="24" fillId="0" borderId="15" xfId="7" applyFont="1" applyFill="1" applyBorder="1" applyAlignment="1">
      <alignment horizontal="left" vertical="center" wrapText="1" readingOrder="1"/>
    </xf>
    <xf numFmtId="0" fontId="24" fillId="20" borderId="15" xfId="1" applyNumberFormat="1" applyFont="1" applyFill="1" applyBorder="1" applyAlignment="1">
      <alignment horizontal="center" vertical="center" wrapText="1" readingOrder="1"/>
    </xf>
    <xf numFmtId="43" fontId="57" fillId="0" borderId="15" xfId="1" applyFont="1" applyFill="1" applyBorder="1" applyAlignment="1">
      <alignment horizontal="center" vertical="center" wrapText="1"/>
    </xf>
    <xf numFmtId="189" fontId="56" fillId="0" borderId="23" xfId="0" applyNumberFormat="1" applyFont="1" applyBorder="1"/>
    <xf numFmtId="43" fontId="24" fillId="0" borderId="2" xfId="1" applyFont="1" applyFill="1" applyBorder="1" applyAlignment="1">
      <alignment horizontal="right" wrapText="1"/>
    </xf>
    <xf numFmtId="0" fontId="24" fillId="0" borderId="18" xfId="7" applyFont="1" applyFill="1" applyBorder="1" applyAlignment="1">
      <alignment horizontal="left" vertical="center" wrapText="1" readingOrder="1"/>
    </xf>
    <xf numFmtId="0" fontId="57" fillId="0" borderId="16" xfId="7" applyFont="1" applyFill="1" applyBorder="1" applyAlignment="1">
      <alignment horizontal="center" vertical="center" wrapText="1" readingOrder="1"/>
    </xf>
    <xf numFmtId="43" fontId="57" fillId="20" borderId="1" xfId="1" applyFont="1" applyFill="1" applyBorder="1" applyAlignment="1">
      <alignment horizontal="center" vertical="center" wrapText="1"/>
    </xf>
    <xf numFmtId="0" fontId="58" fillId="20" borderId="1" xfId="9" applyFont="1" applyFill="1" applyBorder="1" applyAlignment="1">
      <alignment horizontal="center" vertical="center" wrapText="1"/>
    </xf>
    <xf numFmtId="43" fontId="57" fillId="0" borderId="17" xfId="8" applyFont="1" applyFill="1" applyBorder="1" applyAlignment="1">
      <alignment horizontal="center" vertical="center" wrapText="1"/>
    </xf>
    <xf numFmtId="43" fontId="57" fillId="24" borderId="4" xfId="1" applyFont="1" applyFill="1" applyBorder="1" applyAlignment="1">
      <alignment horizontal="center" vertical="center" wrapText="1"/>
    </xf>
    <xf numFmtId="0" fontId="57" fillId="0" borderId="0" xfId="7" applyFont="1"/>
    <xf numFmtId="0" fontId="24" fillId="8" borderId="15" xfId="1" applyNumberFormat="1" applyFont="1" applyFill="1" applyBorder="1" applyAlignment="1">
      <alignment horizontal="center" vertical="center" wrapText="1" readingOrder="1"/>
    </xf>
    <xf numFmtId="189" fontId="24" fillId="0" borderId="1" xfId="0" applyNumberFormat="1" applyFont="1" applyBorder="1"/>
    <xf numFmtId="189" fontId="24" fillId="0" borderId="22" xfId="0" applyNumberFormat="1" applyFont="1" applyBorder="1"/>
    <xf numFmtId="189" fontId="24" fillId="0" borderId="23" xfId="0" applyNumberFormat="1" applyFont="1" applyBorder="1"/>
    <xf numFmtId="189" fontId="24" fillId="0" borderId="23" xfId="0" applyNumberFormat="1" applyFont="1" applyFill="1" applyBorder="1"/>
    <xf numFmtId="2" fontId="24" fillId="8" borderId="4" xfId="16" applyNumberFormat="1" applyFont="1" applyFill="1" applyBorder="1" applyAlignment="1">
      <alignment horizontal="center" vertical="center" wrapText="1"/>
    </xf>
    <xf numFmtId="2" fontId="24" fillId="8" borderId="4" xfId="12" applyNumberFormat="1" applyFont="1" applyFill="1" applyBorder="1" applyAlignment="1">
      <alignment horizontal="center" vertical="center" wrapText="1"/>
    </xf>
    <xf numFmtId="2" fontId="24" fillId="20" borderId="4" xfId="0" applyNumberFormat="1" applyFont="1" applyFill="1" applyBorder="1" applyAlignment="1">
      <alignment horizontal="center" vertical="center" wrapText="1"/>
    </xf>
    <xf numFmtId="4" fontId="24" fillId="20" borderId="3" xfId="1" applyNumberFormat="1" applyFont="1" applyFill="1" applyBorder="1" applyAlignment="1">
      <alignment horizontal="center" vertical="center" wrapText="1" readingOrder="1"/>
    </xf>
    <xf numFmtId="43" fontId="24" fillId="0" borderId="4" xfId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90" fontId="24" fillId="0" borderId="17" xfId="9" applyNumberFormat="1" applyFont="1" applyFill="1" applyBorder="1" applyAlignment="1">
      <alignment wrapText="1"/>
    </xf>
    <xf numFmtId="190" fontId="23" fillId="0" borderId="22" xfId="0" applyNumberFormat="1" applyFont="1" applyBorder="1"/>
    <xf numFmtId="190" fontId="24" fillId="0" borderId="17" xfId="9" applyNumberFormat="1" applyFont="1" applyFill="1" applyBorder="1" applyAlignment="1">
      <alignment shrinkToFit="1"/>
    </xf>
    <xf numFmtId="190" fontId="24" fillId="0" borderId="2" xfId="9" applyNumberFormat="1" applyFont="1" applyFill="1" applyBorder="1" applyAlignment="1">
      <alignment wrapText="1"/>
    </xf>
    <xf numFmtId="190" fontId="24" fillId="0" borderId="2" xfId="9" applyNumberFormat="1" applyFont="1" applyFill="1" applyBorder="1" applyAlignment="1">
      <alignment shrinkToFit="1"/>
    </xf>
    <xf numFmtId="0" fontId="24" fillId="0" borderId="26" xfId="7" applyFont="1" applyFill="1" applyBorder="1" applyAlignment="1">
      <alignment horizontal="center" vertical="center" wrapText="1" readingOrder="1"/>
    </xf>
    <xf numFmtId="43" fontId="24" fillId="0" borderId="27" xfId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3" fontId="24" fillId="0" borderId="30" xfId="1" applyFont="1" applyFill="1" applyBorder="1" applyAlignment="1">
      <alignment horizontal="center" vertical="center" wrapText="1"/>
    </xf>
    <xf numFmtId="0" fontId="24" fillId="0" borderId="28" xfId="7" applyFont="1" applyFill="1" applyBorder="1" applyAlignment="1">
      <alignment horizontal="left" vertical="center" wrapText="1" readingOrder="1"/>
    </xf>
    <xf numFmtId="0" fontId="26" fillId="0" borderId="28" xfId="7" applyFont="1" applyFill="1" applyBorder="1" applyAlignment="1">
      <alignment horizontal="left" vertical="center" wrapText="1" readingOrder="1"/>
    </xf>
    <xf numFmtId="43" fontId="23" fillId="0" borderId="0" xfId="1" applyFont="1" applyAlignment="1">
      <alignment wrapText="1"/>
    </xf>
    <xf numFmtId="2" fontId="23" fillId="0" borderId="0" xfId="7" applyNumberFormat="1" applyFont="1" applyAlignment="1">
      <alignment wrapText="1"/>
    </xf>
    <xf numFmtId="43" fontId="23" fillId="0" borderId="0" xfId="1" applyFont="1"/>
    <xf numFmtId="2" fontId="38" fillId="0" borderId="0" xfId="7" applyNumberFormat="1" applyFont="1"/>
    <xf numFmtId="43" fontId="38" fillId="0" borderId="0" xfId="1" applyFont="1"/>
    <xf numFmtId="2" fontId="23" fillId="0" borderId="0" xfId="7" applyNumberFormat="1" applyFont="1" applyAlignment="1">
      <alignment horizontal="center" vertical="center" wrapText="1"/>
    </xf>
    <xf numFmtId="187" fontId="43" fillId="0" borderId="0" xfId="13" applyNumberFormat="1" applyFont="1"/>
    <xf numFmtId="4" fontId="53" fillId="20" borderId="1" xfId="1" applyNumberFormat="1" applyFont="1" applyFill="1" applyBorder="1" applyAlignment="1">
      <alignment horizontal="center" vertical="center" shrinkToFit="1"/>
    </xf>
    <xf numFmtId="49" fontId="59" fillId="0" borderId="0" xfId="0" applyNumberFormat="1" applyFont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vertical="center" wrapText="1"/>
    </xf>
    <xf numFmtId="0" fontId="59" fillId="18" borderId="1" xfId="0" applyFont="1" applyFill="1" applyBorder="1" applyAlignment="1">
      <alignment horizontal="center" vertical="center" wrapText="1"/>
    </xf>
    <xf numFmtId="0" fontId="59" fillId="12" borderId="1" xfId="0" applyFont="1" applyFill="1" applyBorder="1" applyAlignment="1">
      <alignment horizontal="center" vertical="center" wrapText="1"/>
    </xf>
    <xf numFmtId="43" fontId="59" fillId="0" borderId="1" xfId="1" applyFont="1" applyFill="1" applyBorder="1"/>
    <xf numFmtId="43" fontId="59" fillId="12" borderId="1" xfId="1" applyFont="1" applyFill="1" applyBorder="1"/>
    <xf numFmtId="43" fontId="60" fillId="0" borderId="1" xfId="1" applyFont="1" applyFill="1" applyBorder="1"/>
    <xf numFmtId="43" fontId="60" fillId="12" borderId="1" xfId="1" applyFont="1" applyFill="1" applyBorder="1"/>
    <xf numFmtId="0" fontId="59" fillId="0" borderId="0" xfId="0" applyFont="1" applyFill="1" applyBorder="1"/>
    <xf numFmtId="0" fontId="58" fillId="8" borderId="1" xfId="0" applyFont="1" applyFill="1" applyBorder="1" applyAlignment="1">
      <alignment horizontal="center" vertical="center" wrapText="1"/>
    </xf>
    <xf numFmtId="43" fontId="24" fillId="8" borderId="1" xfId="8" applyFont="1" applyFill="1" applyBorder="1" applyAlignment="1">
      <alignment vertical="center" wrapText="1"/>
    </xf>
    <xf numFmtId="43" fontId="24" fillId="0" borderId="31" xfId="1" applyFont="1" applyFill="1" applyBorder="1" applyAlignment="1">
      <alignment horizontal="left" vertical="center" wrapText="1" readingOrder="1"/>
    </xf>
    <xf numFmtId="187" fontId="24" fillId="0" borderId="1" xfId="9" applyNumberFormat="1" applyFont="1" applyFill="1" applyBorder="1" applyAlignment="1">
      <alignment wrapText="1"/>
    </xf>
    <xf numFmtId="43" fontId="24" fillId="0" borderId="1" xfId="1" applyFont="1" applyFill="1" applyBorder="1" applyAlignment="1">
      <alignment horizontal="left" vertical="center" wrapText="1" readingOrder="1"/>
    </xf>
    <xf numFmtId="4" fontId="53" fillId="20" borderId="1" xfId="1" applyNumberFormat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left" vertical="center" wrapText="1" readingOrder="1"/>
    </xf>
    <xf numFmtId="43" fontId="15" fillId="0" borderId="1" xfId="1" applyFont="1" applyBorder="1"/>
    <xf numFmtId="2" fontId="14" fillId="0" borderId="2" xfId="7" applyNumberFormat="1" applyFont="1" applyFill="1" applyBorder="1" applyAlignment="1">
      <alignment horizontal="left" vertical="center" wrapText="1" readingOrder="1"/>
    </xf>
    <xf numFmtId="49" fontId="15" fillId="0" borderId="1" xfId="0" applyNumberFormat="1" applyFont="1" applyBorder="1" applyAlignment="1">
      <alignment horizontal="center"/>
    </xf>
    <xf numFmtId="43" fontId="15" fillId="8" borderId="1" xfId="1" applyFont="1" applyFill="1" applyBorder="1"/>
    <xf numFmtId="2" fontId="14" fillId="8" borderId="2" xfId="7" applyNumberFormat="1" applyFont="1" applyFill="1" applyBorder="1" applyAlignment="1">
      <alignment horizontal="left" vertical="center" wrapText="1" readingOrder="1"/>
    </xf>
    <xf numFmtId="4" fontId="38" fillId="8" borderId="1" xfId="1" applyNumberFormat="1" applyFont="1" applyFill="1" applyBorder="1" applyAlignment="1">
      <alignment horizontal="center" vertical="center"/>
    </xf>
    <xf numFmtId="4" fontId="38" fillId="8" borderId="1" xfId="1" applyNumberFormat="1" applyFont="1" applyFill="1" applyBorder="1" applyAlignment="1">
      <alignment horizontal="center" vertical="center" shrinkToFit="1"/>
    </xf>
    <xf numFmtId="2" fontId="24" fillId="0" borderId="4" xfId="0" applyNumberFormat="1" applyFont="1" applyFill="1" applyBorder="1" applyAlignment="1">
      <alignment horizontal="center" vertical="center" wrapText="1"/>
    </xf>
    <xf numFmtId="2" fontId="24" fillId="0" borderId="4" xfId="16" applyNumberFormat="1" applyFont="1" applyFill="1" applyBorder="1" applyAlignment="1">
      <alignment horizontal="center" vertical="center" wrapText="1"/>
    </xf>
    <xf numFmtId="2" fontId="24" fillId="0" borderId="4" xfId="12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2" fillId="17" borderId="1" xfId="17" applyFont="1" applyFill="1" applyBorder="1" applyAlignment="1">
      <alignment horizontal="center" vertical="center" wrapText="1"/>
    </xf>
    <xf numFmtId="43" fontId="22" fillId="29" borderId="1" xfId="18" applyFont="1" applyFill="1" applyBorder="1" applyAlignment="1">
      <alignment horizontal="center" vertical="center" wrapText="1"/>
    </xf>
    <xf numFmtId="43" fontId="22" fillId="3" borderId="1" xfId="18" applyFont="1" applyFill="1" applyBorder="1" applyAlignment="1">
      <alignment horizontal="center" vertical="center" wrapText="1"/>
    </xf>
    <xf numFmtId="43" fontId="22" fillId="17" borderId="1" xfId="18" applyFont="1" applyFill="1" applyBorder="1" applyAlignment="1">
      <alignment horizontal="center" vertical="center" wrapText="1"/>
    </xf>
    <xf numFmtId="0" fontId="22" fillId="12" borderId="1" xfId="17" applyFont="1" applyFill="1" applyBorder="1" applyAlignment="1">
      <alignment horizontal="center" vertical="center" wrapText="1"/>
    </xf>
    <xf numFmtId="0" fontId="22" fillId="0" borderId="1" xfId="17" applyFont="1" applyBorder="1" applyAlignment="1">
      <alignment horizontal="center" vertical="center" wrapText="1"/>
    </xf>
    <xf numFmtId="0" fontId="22" fillId="0" borderId="0" xfId="17" applyFont="1" applyAlignment="1">
      <alignment horizontal="center" vertical="center" wrapText="1"/>
    </xf>
    <xf numFmtId="0" fontId="43" fillId="0" borderId="1" xfId="17" applyFont="1" applyBorder="1" applyAlignment="1">
      <alignment horizontal="center" vertical="center"/>
    </xf>
    <xf numFmtId="0" fontId="43" fillId="0" borderId="1" xfId="17" applyFont="1" applyBorder="1" applyAlignment="1">
      <alignment horizontal="left" vertical="center"/>
    </xf>
    <xf numFmtId="187" fontId="41" fillId="0" borderId="1" xfId="17" applyNumberFormat="1" applyFont="1" applyBorder="1" applyAlignment="1">
      <alignment vertical="center"/>
    </xf>
    <xf numFmtId="43" fontId="43" fillId="0" borderId="1" xfId="17" applyNumberFormat="1" applyFont="1" applyBorder="1" applyAlignment="1">
      <alignment vertical="center"/>
    </xf>
    <xf numFmtId="43" fontId="43" fillId="0" borderId="1" xfId="18" applyFont="1" applyBorder="1" applyAlignment="1">
      <alignment vertical="center"/>
    </xf>
    <xf numFmtId="43" fontId="41" fillId="0" borderId="1" xfId="17" applyNumberFormat="1" applyFont="1" applyBorder="1" applyAlignment="1">
      <alignment vertical="center"/>
    </xf>
    <xf numFmtId="191" fontId="43" fillId="0" borderId="1" xfId="18" applyNumberFormat="1" applyFont="1" applyBorder="1" applyAlignment="1">
      <alignment vertical="center"/>
    </xf>
    <xf numFmtId="0" fontId="43" fillId="0" borderId="0" xfId="17" applyFont="1" applyAlignment="1">
      <alignment vertical="center"/>
    </xf>
    <xf numFmtId="43" fontId="43" fillId="12" borderId="1" xfId="18" applyFont="1" applyFill="1" applyBorder="1" applyAlignment="1">
      <alignment vertical="center"/>
    </xf>
    <xf numFmtId="43" fontId="43" fillId="25" borderId="1" xfId="17" applyNumberFormat="1" applyFont="1" applyFill="1" applyBorder="1" applyAlignment="1">
      <alignment vertical="center"/>
    </xf>
    <xf numFmtId="43" fontId="43" fillId="11" borderId="1" xfId="17" applyNumberFormat="1" applyFont="1" applyFill="1" applyBorder="1" applyAlignment="1">
      <alignment vertical="center"/>
    </xf>
    <xf numFmtId="43" fontId="43" fillId="8" borderId="1" xfId="17" applyNumberFormat="1" applyFont="1" applyFill="1" applyBorder="1" applyAlignment="1">
      <alignment vertical="center"/>
    </xf>
    <xf numFmtId="0" fontId="43" fillId="0" borderId="0" xfId="17" applyFont="1" applyAlignment="1">
      <alignment horizontal="right" vertical="center"/>
    </xf>
    <xf numFmtId="0" fontId="43" fillId="17" borderId="1" xfId="17" applyFont="1" applyFill="1" applyBorder="1" applyAlignment="1">
      <alignment horizontal="center" vertical="center"/>
    </xf>
    <xf numFmtId="0" fontId="43" fillId="17" borderId="1" xfId="17" applyFont="1" applyFill="1" applyBorder="1" applyAlignment="1">
      <alignment vertical="center"/>
    </xf>
    <xf numFmtId="43" fontId="43" fillId="17" borderId="1" xfId="17" applyNumberFormat="1" applyFont="1" applyFill="1" applyBorder="1" applyAlignment="1">
      <alignment vertical="center"/>
    </xf>
    <xf numFmtId="187" fontId="43" fillId="17" borderId="1" xfId="17" applyNumberFormat="1" applyFont="1" applyFill="1" applyBorder="1" applyAlignment="1">
      <alignment vertical="center"/>
    </xf>
    <xf numFmtId="43" fontId="43" fillId="17" borderId="1" xfId="18" applyFont="1" applyFill="1" applyBorder="1" applyAlignment="1">
      <alignment vertical="center"/>
    </xf>
    <xf numFmtId="43" fontId="43" fillId="17" borderId="1" xfId="18" applyNumberFormat="1" applyFont="1" applyFill="1" applyBorder="1" applyAlignment="1">
      <alignment vertical="center"/>
    </xf>
    <xf numFmtId="0" fontId="43" fillId="0" borderId="0" xfId="17" applyFont="1" applyAlignment="1">
      <alignment horizontal="center"/>
    </xf>
    <xf numFmtId="0" fontId="43" fillId="0" borderId="0" xfId="17" applyFont="1"/>
    <xf numFmtId="43" fontId="43" fillId="0" borderId="0" xfId="18" applyFont="1"/>
    <xf numFmtId="0" fontId="41" fillId="0" borderId="0" xfId="17" quotePrefix="1" applyFont="1"/>
    <xf numFmtId="3" fontId="41" fillId="0" borderId="0" xfId="17" applyNumberFormat="1" applyFont="1"/>
    <xf numFmtId="4" fontId="41" fillId="0" borderId="0" xfId="17" applyNumberFormat="1" applyFont="1"/>
    <xf numFmtId="0" fontId="41" fillId="30" borderId="0" xfId="17" quotePrefix="1" applyFont="1" applyFill="1"/>
    <xf numFmtId="3" fontId="41" fillId="30" borderId="0" xfId="17" applyNumberFormat="1" applyFont="1" applyFill="1"/>
    <xf numFmtId="0" fontId="43" fillId="30" borderId="0" xfId="17" applyFont="1" applyFill="1"/>
    <xf numFmtId="4" fontId="41" fillId="30" borderId="0" xfId="17" applyNumberFormat="1" applyFont="1" applyFill="1"/>
    <xf numFmtId="0" fontId="43" fillId="12" borderId="1" xfId="17" applyFont="1" applyFill="1" applyBorder="1" applyAlignment="1">
      <alignment horizontal="center"/>
    </xf>
    <xf numFmtId="43" fontId="43" fillId="12" borderId="0" xfId="18" applyFont="1" applyFill="1"/>
    <xf numFmtId="43" fontId="43" fillId="12" borderId="1" xfId="18" applyFont="1" applyFill="1" applyBorder="1"/>
    <xf numFmtId="43" fontId="43" fillId="11" borderId="1" xfId="17" applyNumberFormat="1" applyFont="1" applyFill="1" applyBorder="1"/>
    <xf numFmtId="43" fontId="43" fillId="8" borderId="1" xfId="17" applyNumberFormat="1" applyFont="1" applyFill="1" applyBorder="1"/>
    <xf numFmtId="43" fontId="43" fillId="0" borderId="0" xfId="17" applyNumberFormat="1" applyFont="1"/>
    <xf numFmtId="0" fontId="22" fillId="23" borderId="1" xfId="17" applyFont="1" applyFill="1" applyBorder="1" applyAlignment="1">
      <alignment horizontal="center" vertical="center" wrapText="1"/>
    </xf>
    <xf numFmtId="43" fontId="43" fillId="23" borderId="1" xfId="18" applyFont="1" applyFill="1" applyBorder="1" applyAlignment="1">
      <alignment vertical="center"/>
    </xf>
    <xf numFmtId="43" fontId="43" fillId="23" borderId="1" xfId="17" applyNumberFormat="1" applyFont="1" applyFill="1" applyBorder="1" applyAlignment="1">
      <alignment vertical="center"/>
    </xf>
    <xf numFmtId="0" fontId="1" fillId="31" borderId="1" xfId="19" applyFill="1" applyBorder="1" applyAlignment="1">
      <alignment horizontal="center" vertical="center" wrapText="1"/>
    </xf>
    <xf numFmtId="0" fontId="1" fillId="0" borderId="0" xfId="19" applyAlignment="1">
      <alignment horizontal="center" vertical="center" wrapText="1"/>
    </xf>
    <xf numFmtId="0" fontId="1" fillId="0" borderId="1" xfId="19" applyBorder="1"/>
    <xf numFmtId="192" fontId="0" fillId="0" borderId="1" xfId="20" applyNumberFormat="1" applyFont="1" applyBorder="1" applyAlignment="1">
      <alignment horizontal="center"/>
    </xf>
    <xf numFmtId="0" fontId="1" fillId="0" borderId="0" xfId="19"/>
    <xf numFmtId="0" fontId="1" fillId="23" borderId="1" xfId="19" applyFill="1" applyBorder="1" applyAlignment="1">
      <alignment horizontal="center"/>
    </xf>
    <xf numFmtId="192" fontId="1" fillId="23" borderId="1" xfId="19" applyNumberFormat="1" applyFill="1" applyBorder="1" applyAlignment="1">
      <alignment horizontal="center"/>
    </xf>
    <xf numFmtId="192" fontId="1" fillId="0" borderId="0" xfId="19" applyNumberFormat="1" applyAlignment="1">
      <alignment horizontal="center"/>
    </xf>
    <xf numFmtId="0" fontId="1" fillId="12" borderId="1" xfId="19" applyFill="1" applyBorder="1"/>
    <xf numFmtId="192" fontId="0" fillId="12" borderId="1" xfId="20" applyNumberFormat="1" applyFont="1" applyFill="1" applyBorder="1" applyAlignment="1">
      <alignment horizontal="center"/>
    </xf>
    <xf numFmtId="0" fontId="24" fillId="20" borderId="1" xfId="7" applyFont="1" applyFill="1" applyBorder="1" applyAlignment="1">
      <alignment horizontal="center"/>
    </xf>
    <xf numFmtId="43" fontId="24" fillId="8" borderId="19" xfId="8" applyFont="1" applyFill="1" applyBorder="1" applyAlignment="1">
      <alignment horizontal="center"/>
    </xf>
    <xf numFmtId="43" fontId="24" fillId="8" borderId="0" xfId="8" applyFont="1" applyFill="1" applyAlignment="1">
      <alignment horizontal="center"/>
    </xf>
    <xf numFmtId="0" fontId="40" fillId="21" borderId="1" xfId="14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3" fontId="15" fillId="20" borderId="3" xfId="1" applyFont="1" applyFill="1" applyBorder="1" applyAlignment="1">
      <alignment horizontal="center" vertical="center" wrapText="1"/>
    </xf>
    <xf numFmtId="43" fontId="15" fillId="20" borderId="4" xfId="1" applyFont="1" applyFill="1" applyBorder="1" applyAlignment="1">
      <alignment horizontal="center" vertical="center" wrapText="1"/>
    </xf>
    <xf numFmtId="0" fontId="15" fillId="23" borderId="3" xfId="0" applyFont="1" applyFill="1" applyBorder="1" applyAlignment="1">
      <alignment horizontal="center" vertical="center" wrapText="1"/>
    </xf>
    <xf numFmtId="0" fontId="15" fillId="23" borderId="4" xfId="0" applyFont="1" applyFill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center" vertical="center" wrapText="1"/>
    </xf>
    <xf numFmtId="43" fontId="15" fillId="0" borderId="14" xfId="1" applyFont="1" applyFill="1" applyBorder="1" applyAlignment="1">
      <alignment horizontal="center" vertical="center" wrapText="1"/>
    </xf>
    <xf numFmtId="43" fontId="15" fillId="0" borderId="4" xfId="1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14" fillId="0" borderId="1" xfId="7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/>
    </xf>
  </cellXfs>
  <cellStyles count="21">
    <cellStyle name="Accent3" xfId="16" builtinId="37"/>
    <cellStyle name="Comma" xfId="1" builtinId="3"/>
    <cellStyle name="Comma 2" xfId="3"/>
    <cellStyle name="Comma 3" xfId="8"/>
    <cellStyle name="Comma 4" xfId="11"/>
    <cellStyle name="Comma 5" xfId="15"/>
    <cellStyle name="Comma 6" xfId="18"/>
    <cellStyle name="Comma 7" xfId="20"/>
    <cellStyle name="Good" xfId="12" builtinId="26"/>
    <cellStyle name="Normal" xfId="0" builtinId="0"/>
    <cellStyle name="Normal 2" xfId="2"/>
    <cellStyle name="Normal 2 2" xfId="6"/>
    <cellStyle name="Normal 2 2 2" xfId="10"/>
    <cellStyle name="Normal 2 2 3" xfId="14"/>
    <cellStyle name="Normal 3" xfId="5"/>
    <cellStyle name="Normal 4" xfId="7"/>
    <cellStyle name="Normal 5" xfId="9"/>
    <cellStyle name="Normal 6" xfId="13"/>
    <cellStyle name="Normal 7" xfId="17"/>
    <cellStyle name="Normal 8" xfId="19"/>
    <cellStyle name="ปกติ_Sheet1" xfId="4"/>
  </cellStyles>
  <dxfs count="84"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24"/>
        <color auto="1"/>
        <name val="Angsana New"/>
        <scheme val="none"/>
      </font>
      <numFmt numFmtId="2" formatCode="0.00"/>
      <alignment textRotation="0" wrapText="1" indent="0" justifyLastLine="0" shrinkToFit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numFmt numFmtId="2" formatCode="0.00"/>
      <alignment textRotation="0" wrapText="1" indent="0" justifyLastLine="0" shrinkToFit="0"/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24"/>
        <color rgb="FF000000"/>
        <name val="Angsana New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7030A0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indent="0" justifyLastLin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indent="0" justifyLastLin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indent="0" justifyLastLin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4" formatCode="#,##0.0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24"/>
        <color auto="1"/>
        <name val="Angsana New"/>
        <scheme val="none"/>
      </font>
      <numFmt numFmtId="2" formatCode="0.00"/>
      <alignment textRotation="0" wrapText="1" indent="0" justifyLastLine="0" shrinkToFit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87" formatCode="#,##0.00_ ;[Red]\-#,##0.00\ "/>
      <fill>
        <patternFill patternType="solid">
          <fgColor indexed="64"/>
          <bgColor rgb="FFFFCCFF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auto="1"/>
        <name val="Angsana New"/>
        <scheme val="none"/>
      </font>
      <alignment textRotation="0" wrapText="1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7" defaultTableStyle="Table Style 4" defaultPivotStyle="PivotTable Style 3">
    <tableStyle name="PivotTable Style 1" table="0" count="0"/>
    <tableStyle name="PivotTable Style 2" table="0" count="0"/>
    <tableStyle name="PivotTable Style 3" table="0" count="0"/>
    <tableStyle name="Table Style 1" pivot="0" count="0"/>
    <tableStyle name="Table Style 2" pivot="0" count="0"/>
    <tableStyle name="Table Style 3" pivot="0" count="0"/>
    <tableStyle name="Table Style 4" pivot="0" count="0"/>
  </tableStyles>
  <colors>
    <mruColors>
      <color rgb="FFFFCCFF"/>
      <color rgb="FF9900FF"/>
      <color rgb="FFFFFFCC"/>
      <color rgb="FF0000CC"/>
      <color rgb="FFCCFFCC"/>
      <color rgb="FFFFFF00"/>
      <color rgb="FFFFFF99"/>
      <color rgb="FF99CCFF"/>
      <color rgb="FFFF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owerPivotData" Target="model/item.data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(2)'!$B$2</c:f>
              <c:strCache>
                <c:ptCount val="1"/>
                <c:pt idx="0">
                  <c:v>รวมประมาณการรายรับ OP-PP-IP
หลังหักเงินเดือน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(2)'!$B$3:$B$7</c:f>
              <c:numCache>
                <c:formatCode>#,##0.00_ ;[Red]\-#,##0.00\ </c:formatCode>
                <c:ptCount val="5"/>
                <c:pt idx="0">
                  <c:v>160957374.84999999</c:v>
                </c:pt>
                <c:pt idx="1">
                  <c:v>60455647.57</c:v>
                </c:pt>
                <c:pt idx="2">
                  <c:v>24360506.140000001</c:v>
                </c:pt>
                <c:pt idx="3">
                  <c:v>22330493.84</c:v>
                </c:pt>
                <c:pt idx="4">
                  <c:v>25004970.079999998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7-4709-B667-F32F2385CAAE}"/>
            </c:ext>
          </c:extLst>
        </c:ser>
        <c:ser>
          <c:idx val="1"/>
          <c:order val="1"/>
          <c:tx>
            <c:strRef>
              <c:f>'นำเสนอ (2)'!$C$2</c:f>
              <c:strCache>
                <c:ptCount val="1"/>
                <c:pt idx="0">
                  <c:v>รวมยอดประกัน 
OP-PP-IP
(ก่อนหัก Virtual account)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(2)'!$C$3:$C$7</c:f>
              <c:numCache>
                <c:formatCode>#,##0.00_ ;[Red]\-#,##0.00\ </c:formatCode>
                <c:ptCount val="5"/>
                <c:pt idx="0">
                  <c:v>160957374.84999999</c:v>
                </c:pt>
                <c:pt idx="1">
                  <c:v>60455647.57</c:v>
                </c:pt>
                <c:pt idx="2">
                  <c:v>24360506.140000001</c:v>
                </c:pt>
                <c:pt idx="3">
                  <c:v>22330493.84</c:v>
                </c:pt>
                <c:pt idx="4">
                  <c:v>25004970.079999998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7-4709-B667-F32F2385CAAE}"/>
            </c:ext>
          </c:extLst>
        </c:ser>
        <c:ser>
          <c:idx val="2"/>
          <c:order val="2"/>
          <c:tx>
            <c:strRef>
              <c:f>'นำเสนอ (2)'!$D$2</c:f>
              <c:strCache>
                <c:ptCount val="1"/>
                <c:pt idx="0">
                  <c:v>รับโอนจริง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(2)'!$D$3:$D$7</c:f>
              <c:numCache>
                <c:formatCode>_(* #,##0.00_);_(* \(#,##0.00\);_(* "-"??_);_(@_)</c:formatCode>
                <c:ptCount val="5"/>
                <c:pt idx="0">
                  <c:v>74438365.870000005</c:v>
                </c:pt>
                <c:pt idx="1">
                  <c:v>28718903.399999999</c:v>
                </c:pt>
                <c:pt idx="2">
                  <c:v>18289587.970000003</c:v>
                </c:pt>
                <c:pt idx="3">
                  <c:v>16527255.73</c:v>
                </c:pt>
                <c:pt idx="4">
                  <c:v>17572374.099999998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7-4709-B667-F32F2385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4736"/>
        <c:axId val="1434703088"/>
      </c:barChart>
      <c:scatterChart>
        <c:scatterStyle val="lineMarker"/>
        <c:varyColors val="0"/>
        <c:ser>
          <c:idx val="3"/>
          <c:order val="3"/>
          <c:tx>
            <c:strRef>
              <c:f>'นำเสนอ (2)'!$E$2</c:f>
              <c:strCache>
                <c:ptCount val="1"/>
                <c:pt idx="0">
                  <c:v>% ที่ทำได้เทียบยอดประกัน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xVal>
          <c:yVal>
            <c:numRef>
              <c:f>'นำเสนอ (2)'!$E$3:$E$7</c:f>
              <c:numCache>
                <c:formatCode>_(* #,##0.00_);_(* \(#,##0.00\);_(* "-"??_);_(@_)</c:formatCode>
                <c:ptCount val="5"/>
                <c:pt idx="0">
                  <c:v>46.247253932521502</c:v>
                </c:pt>
                <c:pt idx="1">
                  <c:v>47.504086970116632</c:v>
                </c:pt>
                <c:pt idx="2">
                  <c:v>75.078850434755381</c:v>
                </c:pt>
                <c:pt idx="3">
                  <c:v>74.012047599212437</c:v>
                </c:pt>
                <c:pt idx="4">
                  <c:v>70.275525400668656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57-4709-B667-F32F2385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24960"/>
        <c:axId val="1696823296"/>
      </c:scatterChart>
      <c:catAx>
        <c:axId val="1434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34703088"/>
        <c:crosses val="autoZero"/>
        <c:auto val="1"/>
        <c:lblAlgn val="ctr"/>
        <c:lblOffset val="100"/>
        <c:noMultiLvlLbl val="0"/>
      </c:catAx>
      <c:valAx>
        <c:axId val="14347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34714736"/>
        <c:crosses val="autoZero"/>
        <c:crossBetween val="between"/>
      </c:valAx>
      <c:valAx>
        <c:axId val="169682329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96824960"/>
        <c:crosses val="max"/>
        <c:crossBetween val="midCat"/>
      </c:valAx>
      <c:valAx>
        <c:axId val="1696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682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(2)'!$B$8:$B$12</c:f>
              <c:numCache>
                <c:formatCode>#,##0.00_ ;[Red]\-#,##0.00\ </c:formatCode>
                <c:ptCount val="5"/>
                <c:pt idx="0">
                  <c:v>17458290.920000002</c:v>
                </c:pt>
                <c:pt idx="1">
                  <c:v>49858957.939999998</c:v>
                </c:pt>
                <c:pt idx="2">
                  <c:v>27801750.079999998</c:v>
                </c:pt>
                <c:pt idx="3">
                  <c:v>27535859.199999999</c:v>
                </c:pt>
                <c:pt idx="4">
                  <c:v>24809697.190000001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D8-485E-B41D-FB61F1DAAA2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(2)'!$C$8:$C$12</c:f>
              <c:numCache>
                <c:formatCode>#,##0.00_ ;[Red]\-#,##0.00\ </c:formatCode>
                <c:ptCount val="5"/>
                <c:pt idx="0">
                  <c:v>17458290.920000002</c:v>
                </c:pt>
                <c:pt idx="1">
                  <c:v>44861275.920000002</c:v>
                </c:pt>
                <c:pt idx="2">
                  <c:v>27801750.079999998</c:v>
                </c:pt>
                <c:pt idx="3">
                  <c:v>27535859.199999999</c:v>
                </c:pt>
                <c:pt idx="4">
                  <c:v>24809697.190000001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D8-485E-B41D-FB61F1DAAA2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(2)'!$D$8:$D$12</c:f>
              <c:numCache>
                <c:formatCode>_(* #,##0.00_);_(* \(#,##0.00\);_(* "-"??_);_(@_)</c:formatCode>
                <c:ptCount val="5"/>
                <c:pt idx="0">
                  <c:v>11937583.879999999</c:v>
                </c:pt>
                <c:pt idx="1">
                  <c:v>37814487.07</c:v>
                </c:pt>
                <c:pt idx="2">
                  <c:v>18940475.490000002</c:v>
                </c:pt>
                <c:pt idx="3">
                  <c:v>20810909.469999999</c:v>
                </c:pt>
                <c:pt idx="4">
                  <c:v>17679459.849999998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D8-485E-B41D-FB61F1DA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9119"/>
        <c:axId val="336525359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xVal>
          <c:yVal>
            <c:numRef>
              <c:f>'นำเสนอ (2)'!$E$8:$E$12</c:f>
              <c:numCache>
                <c:formatCode>_(* #,##0.00_);_(* \(#,##0.00\);_(* "-"??_);_(@_)</c:formatCode>
                <c:ptCount val="5"/>
                <c:pt idx="0">
                  <c:v>68.377734880820739</c:v>
                </c:pt>
                <c:pt idx="1">
                  <c:v>84.292045410018289</c:v>
                </c:pt>
                <c:pt idx="2">
                  <c:v>68.1269180375281</c:v>
                </c:pt>
                <c:pt idx="3">
                  <c:v>75.577483596371678</c:v>
                </c:pt>
                <c:pt idx="4">
                  <c:v>71.260280666085777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5D8-485E-B41D-FB61F1DA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77439"/>
        <c:axId val="256476607"/>
      </c:scatterChart>
      <c:catAx>
        <c:axId val="33651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525359"/>
        <c:crosses val="autoZero"/>
        <c:auto val="1"/>
        <c:lblAlgn val="ctr"/>
        <c:lblOffset val="100"/>
        <c:noMultiLvlLbl val="0"/>
      </c:catAx>
      <c:valAx>
        <c:axId val="33652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519119"/>
        <c:crosses val="autoZero"/>
        <c:crossBetween val="between"/>
      </c:valAx>
      <c:valAx>
        <c:axId val="256476607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6477439"/>
        <c:crosses val="max"/>
        <c:crossBetween val="midCat"/>
      </c:valAx>
      <c:valAx>
        <c:axId val="25647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6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(2)'!$B$13:$B$18</c:f>
              <c:numCache>
                <c:formatCode>#,##0.00_ ;[Red]\-#,##0.00\ </c:formatCode>
                <c:ptCount val="6"/>
                <c:pt idx="0">
                  <c:v>24093949.07</c:v>
                </c:pt>
                <c:pt idx="1">
                  <c:v>45547750.420000002</c:v>
                </c:pt>
                <c:pt idx="2">
                  <c:v>14284157.210000001</c:v>
                </c:pt>
                <c:pt idx="3">
                  <c:v>29062787.969999999</c:v>
                </c:pt>
                <c:pt idx="4">
                  <c:v>14660150.789999999</c:v>
                </c:pt>
                <c:pt idx="5">
                  <c:v>14116328.42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DA-4B41-AC8C-3AF0EEA11D8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(2)'!$C$13:$C$18</c:f>
              <c:numCache>
                <c:formatCode>#,##0.00_ ;[Red]\-#,##0.00\ </c:formatCode>
                <c:ptCount val="6"/>
                <c:pt idx="0">
                  <c:v>24093949.07</c:v>
                </c:pt>
                <c:pt idx="1">
                  <c:v>45547750.420000002</c:v>
                </c:pt>
                <c:pt idx="2">
                  <c:v>14284157.210000001</c:v>
                </c:pt>
                <c:pt idx="3">
                  <c:v>29062787.969999999</c:v>
                </c:pt>
                <c:pt idx="4">
                  <c:v>14660150.789999999</c:v>
                </c:pt>
                <c:pt idx="5">
                  <c:v>14116328.42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DA-4B41-AC8C-3AF0EEA11D8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(2)'!$D$13:$D$18</c:f>
              <c:numCache>
                <c:formatCode>_(* #,##0.00_);_(* \(#,##0.00\);_(* "-"??_);_(@_)</c:formatCode>
                <c:ptCount val="6"/>
                <c:pt idx="0">
                  <c:v>19276693.420000002</c:v>
                </c:pt>
                <c:pt idx="1">
                  <c:v>34840929.380000003</c:v>
                </c:pt>
                <c:pt idx="2">
                  <c:v>10368004.440000001</c:v>
                </c:pt>
                <c:pt idx="3">
                  <c:v>21627205.91</c:v>
                </c:pt>
                <c:pt idx="4">
                  <c:v>11277982.58</c:v>
                </c:pt>
                <c:pt idx="5">
                  <c:v>9800362.4100000001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DA-4B41-AC8C-3AF0EEA1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9727"/>
        <c:axId val="240786383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xVal>
          <c:yVal>
            <c:numRef>
              <c:f>'นำเสนอ (2)'!$E$13:$E$18</c:f>
              <c:numCache>
                <c:formatCode>_(* #,##0.00_);_(* \(#,##0.00\);_(* "-"??_);_(@_)</c:formatCode>
                <c:ptCount val="6"/>
                <c:pt idx="0">
                  <c:v>80.006367424433179</c:v>
                </c:pt>
                <c:pt idx="1">
                  <c:v>76.493194633606677</c:v>
                </c:pt>
                <c:pt idx="2">
                  <c:v>72.583942388575835</c:v>
                </c:pt>
                <c:pt idx="3">
                  <c:v>74.415455022156294</c:v>
                </c:pt>
                <c:pt idx="4">
                  <c:v>76.929512810283995</c:v>
                </c:pt>
                <c:pt idx="5">
                  <c:v>69.42571834836923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A0DA-4B41-AC8C-3AF0EEA1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01631"/>
        <c:axId val="346599551"/>
      </c:scatterChart>
      <c:catAx>
        <c:axId val="2407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0786383"/>
        <c:crosses val="autoZero"/>
        <c:auto val="1"/>
        <c:lblAlgn val="ctr"/>
        <c:lblOffset val="100"/>
        <c:noMultiLvlLbl val="0"/>
      </c:catAx>
      <c:valAx>
        <c:axId val="2407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0779727"/>
        <c:crosses val="autoZero"/>
        <c:crossBetween val="between"/>
      </c:valAx>
      <c:valAx>
        <c:axId val="346599551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46601631"/>
        <c:crosses val="max"/>
        <c:crossBetween val="midCat"/>
      </c:valAx>
      <c:valAx>
        <c:axId val="34660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599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</c:f>
              <c:strCache>
                <c:ptCount val="1"/>
                <c:pt idx="0">
                  <c:v>ประมาณการรายรับ IP 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ก..ย'!$B$3:$B$7</c:f>
              <c:numCache>
                <c:formatCode>#.00,,</c:formatCode>
                <c:ptCount val="5"/>
                <c:pt idx="0">
                  <c:v>113062673.56999999</c:v>
                </c:pt>
                <c:pt idx="1">
                  <c:v>31948962.670000002</c:v>
                </c:pt>
                <c:pt idx="2">
                  <c:v>4960315.21</c:v>
                </c:pt>
                <c:pt idx="3">
                  <c:v>4020643.21</c:v>
                </c:pt>
                <c:pt idx="4">
                  <c:v>5107535.04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8-4962-AD1D-55A42104098A}"/>
            </c:ext>
          </c:extLst>
        </c:ser>
        <c:ser>
          <c:idx val="1"/>
          <c:order val="1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8-4962-AD1D-55A42104098A}"/>
            </c:ext>
          </c:extLst>
        </c:ser>
        <c:ser>
          <c:idx val="2"/>
          <c:order val="2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8-4962-AD1D-55A42104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4736"/>
        <c:axId val="1434703088"/>
      </c:barChart>
      <c:scatterChart>
        <c:scatterStyle val="lineMarker"/>
        <c:varyColors val="0"/>
        <c:ser>
          <c:idx val="3"/>
          <c:order val="3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C8-4962-AD1D-55A42104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24960"/>
        <c:axId val="1696823296"/>
      </c:scatterChart>
      <c:catAx>
        <c:axId val="1434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34703088"/>
        <c:crosses val="autoZero"/>
        <c:auto val="1"/>
        <c:lblAlgn val="ctr"/>
        <c:lblOffset val="100"/>
        <c:noMultiLvlLbl val="0"/>
      </c:catAx>
      <c:valAx>
        <c:axId val="14347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34714736"/>
        <c:crosses val="autoZero"/>
        <c:crossBetween val="between"/>
      </c:valAx>
      <c:valAx>
        <c:axId val="16968232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96824960"/>
        <c:crosses val="max"/>
        <c:crossBetween val="midCat"/>
      </c:valAx>
      <c:valAx>
        <c:axId val="1696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682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ก..ย'!$B$8:$B$12</c:f>
              <c:numCache>
                <c:formatCode>#.00,,</c:formatCode>
                <c:ptCount val="5"/>
                <c:pt idx="0">
                  <c:v>3330034.79</c:v>
                </c:pt>
                <c:pt idx="1">
                  <c:v>12980566.43</c:v>
                </c:pt>
                <c:pt idx="2">
                  <c:v>6526096.8399999999</c:v>
                </c:pt>
                <c:pt idx="3">
                  <c:v>5071974.59</c:v>
                </c:pt>
                <c:pt idx="4">
                  <c:v>5701387.1500000004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2D-4237-8882-548C9652A45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42D-4237-8882-548C9652A45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42D-4237-8882-548C9652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9119"/>
        <c:axId val="336525359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42D-4237-8882-548C9652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77439"/>
        <c:axId val="256476607"/>
      </c:scatterChart>
      <c:catAx>
        <c:axId val="33651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525359"/>
        <c:crosses val="autoZero"/>
        <c:auto val="1"/>
        <c:lblAlgn val="ctr"/>
        <c:lblOffset val="100"/>
        <c:noMultiLvlLbl val="0"/>
      </c:catAx>
      <c:valAx>
        <c:axId val="33652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519119"/>
        <c:crosses val="autoZero"/>
        <c:crossBetween val="between"/>
      </c:valAx>
      <c:valAx>
        <c:axId val="25647660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6477439"/>
        <c:crosses val="max"/>
        <c:crossBetween val="midCat"/>
      </c:valAx>
      <c:valAx>
        <c:axId val="25647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6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ก..ย'!$B$13:$B$18</c:f>
              <c:numCache>
                <c:formatCode>#.00,,</c:formatCode>
                <c:ptCount val="6"/>
                <c:pt idx="0">
                  <c:v>3223461.3</c:v>
                </c:pt>
                <c:pt idx="1">
                  <c:v>7921277.5499999998</c:v>
                </c:pt>
                <c:pt idx="2">
                  <c:v>2687737.79</c:v>
                </c:pt>
                <c:pt idx="3">
                  <c:v>5263404.3600000003</c:v>
                </c:pt>
                <c:pt idx="4">
                  <c:v>2388910.37</c:v>
                </c:pt>
                <c:pt idx="5">
                  <c:v>3746159.99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67-4076-89F5-C40C2DE9657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267-4076-89F5-C40C2DE9657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267-4076-89F5-C40C2DE9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9727"/>
        <c:axId val="240786383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267-4076-89F5-C40C2DE9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01631"/>
        <c:axId val="346599551"/>
      </c:scatterChart>
      <c:catAx>
        <c:axId val="2407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0786383"/>
        <c:crosses val="autoZero"/>
        <c:auto val="1"/>
        <c:lblAlgn val="ctr"/>
        <c:lblOffset val="100"/>
        <c:noMultiLvlLbl val="0"/>
      </c:catAx>
      <c:valAx>
        <c:axId val="2407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0779727"/>
        <c:crosses val="autoZero"/>
        <c:crossBetween val="between"/>
      </c:valAx>
      <c:valAx>
        <c:axId val="34659955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46601631"/>
        <c:crosses val="max"/>
        <c:crossBetween val="midCat"/>
      </c:valAx>
      <c:valAx>
        <c:axId val="34660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599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800" b="0" i="0" baseline="0">
                <a:effectLst/>
              </a:rPr>
              <a:t>เปรียบเทียบประมาณการ/ผลงานรายรับ </a:t>
            </a:r>
            <a:r>
              <a:rPr lang="en-US" sz="1800" b="0" i="0" baseline="0">
                <a:effectLst/>
              </a:rPr>
              <a:t>IP </a:t>
            </a:r>
            <a:r>
              <a:rPr lang="th-TH" sz="1800" b="0" i="0" baseline="0">
                <a:effectLst/>
              </a:rPr>
              <a:t>ปกติ/ผลงาน </a:t>
            </a:r>
            <a:r>
              <a:rPr lang="en-US" sz="1800" b="0" i="0" baseline="0">
                <a:effectLst/>
              </a:rPr>
              <a:t>Covid</a:t>
            </a:r>
            <a:endParaRPr lang="th-TH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</c:f>
              <c:strCache>
                <c:ptCount val="1"/>
                <c:pt idx="0">
                  <c:v>ประมาณการรายรับ IP 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ก..ย'!$B$3:$B$4</c:f>
              <c:numCache>
                <c:formatCode>#.00,,</c:formatCode>
                <c:ptCount val="2"/>
                <c:pt idx="0">
                  <c:v>113062673.56999999</c:v>
                </c:pt>
                <c:pt idx="1">
                  <c:v>31948962.670000002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6-4ACE-B7F0-233CC22DBDBB}"/>
            </c:ext>
          </c:extLst>
        </c:ser>
        <c:ser>
          <c:idx val="1"/>
          <c:order val="1"/>
          <c:tx>
            <c:strRef>
              <c:f>'นำเสนอ ก..ย'!$C$2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ก..ย'!$C$3:$C$4</c:f>
              <c:numCache>
                <c:formatCode>#.00,,</c:formatCode>
                <c:ptCount val="2"/>
                <c:pt idx="0">
                  <c:v>65733125.88000001</c:v>
                </c:pt>
                <c:pt idx="1">
                  <c:v>15200907.159999998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6-4ACE-B7F0-233CC22DBDBB}"/>
            </c:ext>
          </c:extLst>
        </c:ser>
        <c:ser>
          <c:idx val="2"/>
          <c:order val="2"/>
          <c:tx>
            <c:strRef>
              <c:f>'นำเสนอ ก..ย'!$D$2</c:f>
              <c:strCache>
                <c:ptCount val="1"/>
                <c:pt idx="0">
                  <c:v>ผลงานCOVID-19 No วัคซีน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ก..ย'!$D$3:$D$4</c:f>
              <c:numCache>
                <c:formatCode>#.00,,</c:formatCode>
                <c:ptCount val="2"/>
                <c:pt idx="0">
                  <c:v>311445310.08999997</c:v>
                </c:pt>
                <c:pt idx="1">
                  <c:v>100643983.37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6-4ACE-B7F0-233CC22DBD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062416"/>
        <c:axId val="1291061584"/>
      </c:barChart>
      <c:catAx>
        <c:axId val="12910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91061584"/>
        <c:crosses val="autoZero"/>
        <c:auto val="1"/>
        <c:lblAlgn val="ctr"/>
        <c:lblOffset val="100"/>
        <c:noMultiLvlLbl val="0"/>
      </c:catAx>
      <c:valAx>
        <c:axId val="129106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9106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ก..ย'!$B$22</c:f>
              <c:strCache>
                <c:ptCount val="1"/>
                <c:pt idx="0">
                  <c:v>ประมาณการรายรับ IP 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ก..ย'!$B$23:$B$25</c:f>
              <c:numCache>
                <c:formatCode>#.00,,</c:formatCode>
                <c:ptCount val="3"/>
                <c:pt idx="0">
                  <c:v>2687737.79</c:v>
                </c:pt>
                <c:pt idx="1">
                  <c:v>2388910.37</c:v>
                </c:pt>
                <c:pt idx="2">
                  <c:v>3746159.99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1-4D85-9C26-82AFC6FC29C1}"/>
            </c:ext>
          </c:extLst>
        </c:ser>
        <c:ser>
          <c:idx val="1"/>
          <c:order val="1"/>
          <c:tx>
            <c:strRef>
              <c:f>'นำเสนอ ก..ย'!$C$22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ก..ย'!$C$23:$C$25</c:f>
              <c:numCache>
                <c:formatCode>#.00,,</c:formatCode>
                <c:ptCount val="3"/>
                <c:pt idx="0">
                  <c:v>0</c:v>
                </c:pt>
                <c:pt idx="1">
                  <c:v>130621.89999999997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1-4D85-9C26-82AFC6FC29C1}"/>
            </c:ext>
          </c:extLst>
        </c:ser>
        <c:ser>
          <c:idx val="2"/>
          <c:order val="2"/>
          <c:tx>
            <c:strRef>
              <c:f>'นำเสนอ ก..ย'!$D$22</c:f>
              <c:strCache>
                <c:ptCount val="1"/>
                <c:pt idx="0">
                  <c:v>ผลงานCOVID-19 No วัคซีน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ก..ย'!$D$23:$D$25</c:f>
              <c:numCache>
                <c:formatCode>#.00,,</c:formatCode>
                <c:ptCount val="3"/>
                <c:pt idx="0">
                  <c:v>15301976.489999998</c:v>
                </c:pt>
                <c:pt idx="1">
                  <c:v>16916126.729999997</c:v>
                </c:pt>
                <c:pt idx="2">
                  <c:v>9335943.5300000012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1-4D85-9C26-82AFC6FC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1846224"/>
        <c:axId val="2021847472"/>
      </c:barChart>
      <c:catAx>
        <c:axId val="20218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21847472"/>
        <c:crosses val="autoZero"/>
        <c:auto val="1"/>
        <c:lblAlgn val="ctr"/>
        <c:lblOffset val="100"/>
        <c:noMultiLvlLbl val="0"/>
      </c:catAx>
      <c:valAx>
        <c:axId val="2021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218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ก..ย'!$B$29</c:f>
              <c:strCache>
                <c:ptCount val="1"/>
                <c:pt idx="0">
                  <c:v>ประมาณการรายรับ IP 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ก..ย'!$B$30:$B$40</c:f>
              <c:numCache>
                <c:formatCode>#.00,,</c:formatCode>
                <c:ptCount val="11"/>
                <c:pt idx="0">
                  <c:v>4960315.21</c:v>
                </c:pt>
                <c:pt idx="1">
                  <c:v>4020643.21</c:v>
                </c:pt>
                <c:pt idx="2">
                  <c:v>5107535.04</c:v>
                </c:pt>
                <c:pt idx="3">
                  <c:v>3330034.79</c:v>
                </c:pt>
                <c:pt idx="4">
                  <c:v>12980566.43</c:v>
                </c:pt>
                <c:pt idx="5">
                  <c:v>6526096.8399999999</c:v>
                </c:pt>
                <c:pt idx="6">
                  <c:v>5071974.59</c:v>
                </c:pt>
                <c:pt idx="7">
                  <c:v>5701387.1500000004</c:v>
                </c:pt>
                <c:pt idx="8">
                  <c:v>3223461.3</c:v>
                </c:pt>
                <c:pt idx="9">
                  <c:v>7921277.5499999998</c:v>
                </c:pt>
                <c:pt idx="10">
                  <c:v>5263404.3600000003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C-4EBD-BEB1-48C5E8B27170}"/>
            </c:ext>
          </c:extLst>
        </c:ser>
        <c:ser>
          <c:idx val="1"/>
          <c:order val="1"/>
          <c:tx>
            <c:strRef>
              <c:f>'นำเสนอ ก..ย'!$C$29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ก..ย'!$C$30:$C$40</c:f>
              <c:numCache>
                <c:formatCode>#.00,,</c:formatCode>
                <c:ptCount val="11"/>
                <c:pt idx="0">
                  <c:v>3116964.93</c:v>
                </c:pt>
                <c:pt idx="1">
                  <c:v>5431251.2199999997</c:v>
                </c:pt>
                <c:pt idx="2">
                  <c:v>594386.29</c:v>
                </c:pt>
                <c:pt idx="3">
                  <c:v>182149.64</c:v>
                </c:pt>
                <c:pt idx="4">
                  <c:v>19615245.400000002</c:v>
                </c:pt>
                <c:pt idx="5">
                  <c:v>274893.67000000016</c:v>
                </c:pt>
                <c:pt idx="6">
                  <c:v>4026954.4299999997</c:v>
                </c:pt>
                <c:pt idx="7">
                  <c:v>2558140.69</c:v>
                </c:pt>
                <c:pt idx="8">
                  <c:v>3472956.5199999996</c:v>
                </c:pt>
                <c:pt idx="9">
                  <c:v>6065935.3100000005</c:v>
                </c:pt>
                <c:pt idx="10">
                  <c:v>2109693.6800000002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C-4EBD-BEB1-48C5E8B27170}"/>
            </c:ext>
          </c:extLst>
        </c:ser>
        <c:ser>
          <c:idx val="2"/>
          <c:order val="2"/>
          <c:tx>
            <c:strRef>
              <c:f>'นำเสนอ ก..ย'!$D$29</c:f>
              <c:strCache>
                <c:ptCount val="1"/>
                <c:pt idx="0">
                  <c:v>ผลงานCOVID-19 No วัคซีน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ก..ย'!$D$30:$D$40</c:f>
              <c:numCache>
                <c:formatCode>#.00,,</c:formatCode>
                <c:ptCount val="11"/>
                <c:pt idx="0">
                  <c:v>40827342.939999998</c:v>
                </c:pt>
                <c:pt idx="1">
                  <c:v>66422447.850000001</c:v>
                </c:pt>
                <c:pt idx="2">
                  <c:v>35137981.870000005</c:v>
                </c:pt>
                <c:pt idx="3">
                  <c:v>9863859.5899999999</c:v>
                </c:pt>
                <c:pt idx="4">
                  <c:v>176139667.76999998</c:v>
                </c:pt>
                <c:pt idx="5">
                  <c:v>33793958.530000001</c:v>
                </c:pt>
                <c:pt idx="6">
                  <c:v>57132091.640000001</c:v>
                </c:pt>
                <c:pt idx="7">
                  <c:v>40551770.63000001</c:v>
                </c:pt>
                <c:pt idx="8">
                  <c:v>38051006.990000002</c:v>
                </c:pt>
                <c:pt idx="9">
                  <c:v>75360733.900000006</c:v>
                </c:pt>
                <c:pt idx="10">
                  <c:v>112243323.79999998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C-4EBD-BEB1-48C5E8B271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059088"/>
        <c:axId val="1291060752"/>
      </c:barChart>
      <c:catAx>
        <c:axId val="12910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91060752"/>
        <c:crosses val="autoZero"/>
        <c:auto val="1"/>
        <c:lblAlgn val="ctr"/>
        <c:lblOffset val="100"/>
        <c:noMultiLvlLbl val="0"/>
      </c:catAx>
      <c:valAx>
        <c:axId val="12910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910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</xdr:row>
      <xdr:rowOff>514350</xdr:rowOff>
    </xdr:from>
    <xdr:to>
      <xdr:col>19</xdr:col>
      <xdr:colOff>666750</xdr:colOff>
      <xdr:row>5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6</xdr:row>
      <xdr:rowOff>114300</xdr:rowOff>
    </xdr:from>
    <xdr:to>
      <xdr:col>18</xdr:col>
      <xdr:colOff>228600</xdr:colOff>
      <xdr:row>10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12</xdr:row>
      <xdr:rowOff>0</xdr:rowOff>
    </xdr:from>
    <xdr:to>
      <xdr:col>16</xdr:col>
      <xdr:colOff>438150</xdr:colOff>
      <xdr:row>17</xdr:row>
      <xdr:rowOff>266700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631825</xdr:colOff>
      <xdr:row>1</xdr:row>
      <xdr:rowOff>403225</xdr:rowOff>
    </xdr:from>
    <xdr:to>
      <xdr:col>19</xdr:col>
      <xdr:colOff>476250</xdr:colOff>
      <xdr:row>4</xdr:row>
      <xdr:rowOff>352425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6</xdr:row>
      <xdr:rowOff>114300</xdr:rowOff>
    </xdr:from>
    <xdr:to>
      <xdr:col>14</xdr:col>
      <xdr:colOff>228600</xdr:colOff>
      <xdr:row>10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12</xdr:row>
      <xdr:rowOff>0</xdr:rowOff>
    </xdr:from>
    <xdr:to>
      <xdr:col>12</xdr:col>
      <xdr:colOff>438150</xdr:colOff>
      <xdr:row>17</xdr:row>
      <xdr:rowOff>266700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0</xdr:row>
      <xdr:rowOff>0</xdr:rowOff>
    </xdr:from>
    <xdr:to>
      <xdr:col>27</xdr:col>
      <xdr:colOff>15875</xdr:colOff>
      <xdr:row>16</xdr:row>
      <xdr:rowOff>301625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15875</xdr:colOff>
      <xdr:row>20</xdr:row>
      <xdr:rowOff>136525</xdr:rowOff>
    </xdr:from>
    <xdr:to>
      <xdr:col>13</xdr:col>
      <xdr:colOff>31750</xdr:colOff>
      <xdr:row>24</xdr:row>
      <xdr:rowOff>228600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523875</xdr:colOff>
      <xdr:row>28</xdr:row>
      <xdr:rowOff>317500</xdr:rowOff>
    </xdr:from>
    <xdr:to>
      <xdr:col>20</xdr:col>
      <xdr:colOff>47624</xdr:colOff>
      <xdr:row>42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" displayName="Table3" ref="A3:T21" totalsRowShown="0" headerRowDxfId="83" dataDxfId="81" headerRowBorderDxfId="82" tableBorderDxfId="80" totalsRowBorderDxfId="79" headerRowCellStyle="Comma">
  <autoFilter ref="A3:T21"/>
  <tableColumns count="20">
    <tableColumn id="1" name="หน่วยบริการ" dataDxfId="78"/>
    <tableColumn id="10" name="(1)งบบริหารจัดการระดับเขต/จังหวัด   (20 ต.ค. 64)" dataDxfId="77" dataCellStyle="Comma"/>
    <tableColumn id="2" name="จัดสรรร้อยละ 50 ของรายรับ OP งวด 1(20 ต.ค. 64)" dataDxfId="76" dataCellStyle="Comma"/>
    <tableColumn id="14" name="จัดสรรร้อยละ 50 ของรายรับ OP งวด 2(14 ม.ค. 65)" dataDxfId="75" dataCellStyle="Normal 5"/>
    <tableColumn id="4" name="จัดสรรร้อยละ 50 ของรายรับ PP งวด 1(20 ต.ค. 64)" dataDxfId="74" dataCellStyle="Comma"/>
    <tableColumn id="15" name="จัดสรรร้อยละ 50 ของรายรับ PP งวด 2(14 ม.ค. 65)" dataDxfId="73" dataCellStyle="Normal 5"/>
    <tableColumn id="12" name="PP Non UC        (22 ต.ค. 64)" dataDxfId="72" dataCellStyle="Normal 5"/>
    <tableColumn id="26" name="(IP)จัดสรรเงินปิด GLobal Budget (31 ต.ค.64)" dataDxfId="71" dataCellStyle="Normal 5"/>
    <tableColumn id="25" name="(IP)จัดสรรปิดยอดประกันรายรับ (31 ต.ค.64)" dataDxfId="70" dataCellStyle="Normal 5"/>
    <tableColumn id="27" name="(2)IP CF (13 ม.ค. 65)" dataDxfId="69" dataCellStyle="Normal 5"/>
    <tableColumn id="3" name="OP CF (17 มิ.ย. 65)" dataDxfId="68" dataCellStyle="Normal 5"/>
    <tableColumn id="24" name="กองทุนผู้ป่วยใน CAP (ต.ค.- ส.ค..)" dataDxfId="67" dataCellStyle="Normal 5"/>
    <tableColumn id="17" name="ฉีดวัคซีน COVID19" dataDxfId="66" dataCellStyle="Normal 5"/>
    <tableColumn id="18" name="ตรวจคัดกรอง และตรวจทางห้องปฏิบัติการฯ_COVID-19" dataDxfId="65" dataCellStyle="Normal 5"/>
    <tableColumn id="19" name="บริการดูแลรักษาและบริการรับส่งต่อผู้ติดเชื้อไวรัส COVID-19" dataDxfId="64" dataCellStyle="Normal 5"/>
    <tableColumn id="16" name="การให้บริการผู้ติดเชื้อ/ผู้ป่วย กลุ่มสีเขียว (IP)" dataDxfId="63" dataCellStyle="Normal 5"/>
    <tableColumn id="21" name="ค่าบริการดูแลรักษา แบบผู้ป่วยนอกและแยกกักตัวที่บ้าน" dataDxfId="62" dataCellStyle="Normal 5"/>
    <tableColumn id="7" name="ผลงานบริการ" dataDxfId="61" dataCellStyle="Comma">
      <calculatedColumnFormula>SUM(B4:E4)</calculatedColumnFormula>
    </tableColumn>
    <tableColumn id="22" name="รวมประมาณการรายรับ OP-PP-IP_x000a_หลังหักเงินเดือน" dataDxfId="60" dataCellStyle="Normal 5"/>
    <tableColumn id="23" name="รวมยอดประกัน _x000a_OP-PP-IP_x000a_(ก่อนหัก Virtual account)" dataDxfId="59" dataCellStyle="Normal 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33" displayName="Table33" ref="A2:I19" totalsRowShown="0" headerRowDxfId="58" dataDxfId="56" headerRowBorderDxfId="57" tableBorderDxfId="55" totalsRowBorderDxfId="54" headerRowCellStyle="Comma">
  <tableColumns count="9">
    <tableColumn id="1" name="หน่วยบริการ" dataDxfId="53"/>
    <tableColumn id="24" name="IP CAP (ต.ค.- ก.ย.)" dataDxfId="52" dataCellStyle="Comma"/>
    <tableColumn id="2" name="ฉีดวัคซีน COVID19" dataDxfId="51" dataCellStyle="Comma">
      <calculatedColumnFormula>SUM(#REF!)</calculatedColumnFormula>
    </tableColumn>
    <tableColumn id="18" name="ตรวจคัดกรอง และตรวจทางห้องปฏิบัติการฯ_COVID-19" dataDxfId="50" dataCellStyle="Comma"/>
    <tableColumn id="20" name="บริการดูแลรักษาและบริการรับส่งต่อผู้ติดเชื้อไวรัส COVID-19" dataDxfId="49" dataCellStyle="Comma">
      <calculatedColumnFormula>SUM(#REF!)</calculatedColumnFormula>
    </tableColumn>
    <tableColumn id="6" name="การให้บริการผู้ติดเชื้อ/ผู้ป่วย กลุ่มสีเขียว (IP)" dataDxfId="48" dataCellStyle="Comma"/>
    <tableColumn id="8" name="ค่าบริการดูแลรักษา แบบผู้ป่วยนอกและแยกกักตัวที่บ้าน" dataDxfId="47" dataCellStyle="Comma"/>
    <tableColumn id="4" name="รวมCOVID-19" dataDxfId="46" dataCellStyle="Comma">
      <calculatedColumnFormula>SUM(#REF!)</calculatedColumnFormula>
    </tableColumn>
    <tableColumn id="7" name="รวมทุกงบ" dataDxfId="45" dataCellStyle="Comma">
      <calculatedColumnFormula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4" name="Table335" displayName="Table335" ref="A2:H19" totalsRowShown="0" headerRowDxfId="44" dataDxfId="42" headerRowBorderDxfId="43" tableBorderDxfId="41" totalsRowBorderDxfId="40" headerRowCellStyle="Comma">
  <autoFilter ref="A2:H19"/>
  <tableColumns count="8">
    <tableColumn id="1" name="หน่วยบริการ" dataDxfId="39"/>
    <tableColumn id="22" name="รวมประมาณการรายรับ OP-PP-IP_x000a_หลังหักเงินเดือน" dataDxfId="38" dataCellStyle="Normal 5"/>
    <tableColumn id="23" name="รวมยอดประกัน _x000a_OP-PP-IP_x000a_(ก่อนหัก Virtual account)" dataDxfId="37" dataCellStyle="Normal 5"/>
    <tableColumn id="7" name="รับโอนจริง" dataDxfId="36" dataCellStyle="Comma">
      <calculatedColumnFormula>SUM(F3:G3)</calculatedColumnFormula>
    </tableColumn>
    <tableColumn id="4" name="% ที่ทำได้เทียบยอดประกัน" dataDxfId="35" dataCellStyle="Normal 4">
      <calculatedColumnFormula>+Table335[[#This Row],[รับโอนจริง]]*100/Table335[[#This Row],[รวมยอดประกัน 
OP-PP-IP
(ก่อนหัก Virtual account)]]</calculatedColumnFormula>
    </tableColumn>
    <tableColumn id="3" name="OP" dataDxfId="34" dataCellStyle="Comma"/>
    <tableColumn id="5" name="PP" dataDxfId="33" dataCellStyle="Comma"/>
    <tableColumn id="24" name="IP" dataDxfId="32" dataCellStyle="Normal 5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3" name="Table3354" displayName="Table3354" ref="A2:F19" totalsRowShown="0" headerRowDxfId="31" dataDxfId="29" headerRowBorderDxfId="30" tableBorderDxfId="28" totalsRowBorderDxfId="27" headerRowCellStyle="Comma">
  <autoFilter ref="A2:F19"/>
  <tableColumns count="6">
    <tableColumn id="1" name="หน่วยบริการ" dataDxfId="26"/>
    <tableColumn id="22" name="ประมาณการรายรับ IP _x000a_" dataDxfId="25" dataCellStyle="Normal 5"/>
    <tableColumn id="23" name="ผลงานรายรับ IP ปกติ" dataDxfId="24" dataCellStyle="Normal 5"/>
    <tableColumn id="24" name="ผลงานCOVID-19 No วัคซีน" dataDxfId="23" dataCellStyle="Normal 5"/>
    <tableColumn id="2" name="% ที่ทำได้" dataDxfId="22" dataCellStyle="Comma">
      <calculatedColumnFormula>+Table3354[[#This Row],[ผลงานรายรับ IP ปกติ]]+Table3354[[#This Row],[ผลงานCOVID-19 No วัคซีน]]</calculatedColumnFormula>
    </tableColumn>
    <tableColumn id="3" name="Column1" dataDxfId="21">
      <calculatedColumnFormula>+Table3354[[#This Row],[% ที่ทำได้]]*100/Table3354[[#This Row],[ประมาณการรายรับ IP 
]]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33546" displayName="Table33546" ref="A22:D26" totalsRowShown="0" headerRowDxfId="20" dataDxfId="18" headerRowBorderDxfId="19" tableBorderDxfId="17" totalsRowBorderDxfId="16" headerRowCellStyle="Comma">
  <autoFilter ref="A22:D26"/>
  <tableColumns count="4">
    <tableColumn id="1" name="หน่วยบริการ" dataDxfId="15"/>
    <tableColumn id="22" name="ประมาณการรายรับ IP _x000a_" dataDxfId="14" dataCellStyle="Normal 5"/>
    <tableColumn id="23" name="ผลงานรายรับ IP ปกติ" dataDxfId="13" dataCellStyle="Normal 5"/>
    <tableColumn id="24" name="ผลงานCOVID-19 No วัคซีน" dataDxfId="12" dataCellStyle="Normal 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337" displayName="Table337" ref="A2:G19" totalsRowShown="0" headerRowDxfId="11" dataDxfId="9" headerRowBorderDxfId="10" tableBorderDxfId="8" totalsRowBorderDxfId="7" headerRowCellStyle="Comma">
  <tableColumns count="7">
    <tableColumn id="1" name="หน่วยบริการ" dataDxfId="6"/>
    <tableColumn id="2" name="ฉีดวัคซีน COVID19" dataDxfId="5" dataCellStyle="Comma">
      <calculatedColumnFormula>SUM(#REF!)</calculatedColumnFormula>
    </tableColumn>
    <tableColumn id="18" name="ตรวจคัดกรอง และตรวจทางห้องปฏิบัติการฯ_COVID-19" dataDxfId="4" dataCellStyle="Comma"/>
    <tableColumn id="20" name="บริการดูแลรักษาและบริการรับส่งต่อผู้ติดเชื้อไวรัส COVID-19" dataDxfId="3" dataCellStyle="Comma">
      <calculatedColumnFormula>SUM(#REF!)</calculatedColumnFormula>
    </tableColumn>
    <tableColumn id="6" name="การให้บริการผู้ติดเชื้อ/ผู้ป่วย กลุ่มสีเขียว (IP)" dataDxfId="2" dataCellStyle="Comma"/>
    <tableColumn id="8" name="ค่าบริการดูแลรักษา แบบผู้ป่วยนอกและแยกกักตัวที่บ้าน" dataDxfId="1" dataCellStyle="Comma"/>
    <tableColumn id="4" name="รวมCOVID-19" dataDxfId="0" dataCellStyle="Comma">
      <calculatedColumnFormula>SUM(#REF!)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8" sqref="F28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8" x14ac:dyDescent="0.3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  <c r="F1" s="17" t="s">
        <v>29</v>
      </c>
      <c r="G1" s="43" t="s">
        <v>30</v>
      </c>
      <c r="H1" s="44"/>
    </row>
    <row r="2" spans="1:18" ht="22.5" x14ac:dyDescent="0.35">
      <c r="A2" s="19"/>
      <c r="B2" s="19"/>
      <c r="C2" s="19"/>
      <c r="D2" s="34" t="s">
        <v>125</v>
      </c>
      <c r="E2" s="19"/>
      <c r="F2" s="17"/>
      <c r="G2" s="57">
        <v>22555</v>
      </c>
      <c r="H2" s="57">
        <v>22586</v>
      </c>
      <c r="I2" s="57">
        <v>22616</v>
      </c>
      <c r="J2" s="57">
        <v>22647</v>
      </c>
      <c r="K2" s="57">
        <v>22678</v>
      </c>
      <c r="L2" s="57">
        <v>22706</v>
      </c>
      <c r="M2" s="57">
        <v>22737</v>
      </c>
      <c r="N2" s="57">
        <v>22767</v>
      </c>
      <c r="O2" s="57">
        <v>22798</v>
      </c>
      <c r="P2" s="57">
        <v>22828</v>
      </c>
      <c r="Q2" s="57">
        <v>22859</v>
      </c>
      <c r="R2" s="57">
        <v>22890</v>
      </c>
    </row>
    <row r="3" spans="1:18" hidden="1" x14ac:dyDescent="0.35">
      <c r="A3" s="21" t="s">
        <v>31</v>
      </c>
      <c r="B3" s="22" t="s">
        <v>32</v>
      </c>
      <c r="C3" s="22" t="s">
        <v>33</v>
      </c>
      <c r="D3" s="22" t="s">
        <v>34</v>
      </c>
      <c r="E3" s="22" t="s">
        <v>35</v>
      </c>
      <c r="F3" s="23">
        <v>1.1000000000000001</v>
      </c>
      <c r="G3" s="20"/>
      <c r="H3" s="20"/>
      <c r="I3" s="45"/>
      <c r="J3" s="45"/>
      <c r="K3" s="45"/>
      <c r="L3" s="45"/>
    </row>
    <row r="4" spans="1:18" ht="38.25" hidden="1" x14ac:dyDescent="0.35">
      <c r="A4" s="24"/>
      <c r="B4" s="25" t="s">
        <v>36</v>
      </c>
      <c r="C4" s="25" t="s">
        <v>37</v>
      </c>
      <c r="D4" s="25" t="s">
        <v>34</v>
      </c>
      <c r="E4" s="25" t="s">
        <v>38</v>
      </c>
      <c r="F4" s="23">
        <v>1.2</v>
      </c>
      <c r="G4" s="20"/>
      <c r="H4" s="20"/>
      <c r="I4" s="45"/>
      <c r="J4" s="45"/>
      <c r="K4" s="45"/>
      <c r="L4" s="45"/>
    </row>
    <row r="5" spans="1:18" ht="38.25" hidden="1" x14ac:dyDescent="0.35">
      <c r="A5" s="24"/>
      <c r="B5" s="25" t="s">
        <v>39</v>
      </c>
      <c r="C5" s="25" t="s">
        <v>40</v>
      </c>
      <c r="D5" s="25" t="s">
        <v>34</v>
      </c>
      <c r="E5" s="25" t="s">
        <v>38</v>
      </c>
      <c r="F5" s="23">
        <v>1.1000000000000001</v>
      </c>
      <c r="G5" s="20"/>
      <c r="H5" s="20"/>
      <c r="I5" s="45"/>
      <c r="J5" s="45"/>
      <c r="K5" s="45"/>
      <c r="L5" s="45"/>
    </row>
    <row r="6" spans="1:18" ht="38.25" hidden="1" x14ac:dyDescent="0.35">
      <c r="A6" s="24"/>
      <c r="B6" s="25" t="s">
        <v>41</v>
      </c>
      <c r="C6" s="25" t="s">
        <v>42</v>
      </c>
      <c r="D6" s="25" t="s">
        <v>34</v>
      </c>
      <c r="E6" s="25" t="s">
        <v>38</v>
      </c>
      <c r="F6" s="23">
        <v>1.1000000000000001</v>
      </c>
      <c r="G6" s="20"/>
      <c r="H6" s="20"/>
      <c r="I6" s="45"/>
      <c r="J6" s="45"/>
      <c r="K6" s="45"/>
      <c r="L6" s="45"/>
    </row>
    <row r="7" spans="1:18" ht="38.25" hidden="1" x14ac:dyDescent="0.35">
      <c r="A7" s="24"/>
      <c r="B7" s="25" t="s">
        <v>43</v>
      </c>
      <c r="C7" s="25" t="s">
        <v>44</v>
      </c>
      <c r="D7" s="25" t="s">
        <v>34</v>
      </c>
      <c r="E7" s="25" t="s">
        <v>38</v>
      </c>
      <c r="F7" s="23">
        <v>1.1500000000000001</v>
      </c>
      <c r="G7" s="20"/>
      <c r="H7" s="20"/>
      <c r="I7" s="45"/>
      <c r="J7" s="45"/>
      <c r="K7" s="45"/>
      <c r="L7" s="45"/>
    </row>
    <row r="8" spans="1:18" ht="38.25" hidden="1" x14ac:dyDescent="0.35">
      <c r="A8" s="24"/>
      <c r="B8" s="25" t="s">
        <v>45</v>
      </c>
      <c r="C8" s="25" t="s">
        <v>46</v>
      </c>
      <c r="D8" s="25" t="s">
        <v>34</v>
      </c>
      <c r="E8" s="25" t="s">
        <v>38</v>
      </c>
      <c r="F8" s="23">
        <v>1.1500000000000001</v>
      </c>
      <c r="G8" s="20"/>
      <c r="H8" s="20"/>
      <c r="I8" s="45"/>
      <c r="J8" s="45"/>
      <c r="K8" s="45"/>
      <c r="L8" s="45"/>
    </row>
    <row r="9" spans="1:18" hidden="1" x14ac:dyDescent="0.35">
      <c r="A9" s="24"/>
      <c r="B9" s="25" t="s">
        <v>47</v>
      </c>
      <c r="C9" s="25" t="s">
        <v>48</v>
      </c>
      <c r="D9" s="25" t="s">
        <v>49</v>
      </c>
      <c r="E9" s="25" t="s">
        <v>50</v>
      </c>
      <c r="F9" s="23">
        <v>1</v>
      </c>
      <c r="G9" s="20"/>
      <c r="H9" s="20"/>
      <c r="I9" s="45"/>
      <c r="J9" s="45"/>
      <c r="K9" s="45"/>
      <c r="L9" s="45"/>
    </row>
    <row r="10" spans="1:18" hidden="1" x14ac:dyDescent="0.35">
      <c r="A10" s="24"/>
      <c r="B10" s="25" t="s">
        <v>51</v>
      </c>
      <c r="C10" s="25" t="s">
        <v>52</v>
      </c>
      <c r="D10" s="25" t="s">
        <v>49</v>
      </c>
      <c r="E10" s="25" t="s">
        <v>50</v>
      </c>
      <c r="F10" s="23">
        <v>1</v>
      </c>
      <c r="G10" s="20"/>
      <c r="H10" s="20"/>
      <c r="I10" s="45"/>
      <c r="J10" s="45"/>
      <c r="K10" s="45"/>
      <c r="L10" s="45"/>
    </row>
    <row r="11" spans="1:18" ht="57" hidden="1" x14ac:dyDescent="0.35">
      <c r="A11" s="24"/>
      <c r="B11" s="25" t="s">
        <v>53</v>
      </c>
      <c r="C11" s="25" t="s">
        <v>54</v>
      </c>
      <c r="D11" s="25" t="s">
        <v>49</v>
      </c>
      <c r="E11" s="25" t="s">
        <v>50</v>
      </c>
      <c r="F11" s="23">
        <v>1</v>
      </c>
      <c r="G11" s="20"/>
      <c r="H11" s="20"/>
      <c r="I11" s="45"/>
      <c r="J11" s="45"/>
      <c r="K11" s="45"/>
      <c r="L11" s="45"/>
    </row>
    <row r="12" spans="1:18" ht="57" hidden="1" x14ac:dyDescent="0.35">
      <c r="A12" s="24"/>
      <c r="B12" s="25" t="s">
        <v>55</v>
      </c>
      <c r="C12" s="25" t="s">
        <v>56</v>
      </c>
      <c r="D12" s="25" t="s">
        <v>57</v>
      </c>
      <c r="E12" s="25" t="s">
        <v>58</v>
      </c>
      <c r="F12" s="23">
        <v>1</v>
      </c>
      <c r="G12" s="20"/>
      <c r="H12" s="20"/>
      <c r="I12" s="45"/>
      <c r="J12" s="45"/>
      <c r="K12" s="45"/>
      <c r="L12" s="45"/>
    </row>
    <row r="13" spans="1:18" ht="38.25" hidden="1" x14ac:dyDescent="0.35">
      <c r="A13" s="24"/>
      <c r="B13" s="25" t="s">
        <v>59</v>
      </c>
      <c r="C13" s="25" t="s">
        <v>60</v>
      </c>
      <c r="D13" s="25" t="s">
        <v>34</v>
      </c>
      <c r="E13" s="25" t="s">
        <v>38</v>
      </c>
      <c r="F13" s="23">
        <v>1.5</v>
      </c>
      <c r="G13" s="20"/>
      <c r="H13" s="20"/>
      <c r="I13" s="45"/>
      <c r="J13" s="45"/>
      <c r="K13" s="45"/>
      <c r="L13" s="45"/>
    </row>
    <row r="14" spans="1:18" hidden="1" x14ac:dyDescent="0.35">
      <c r="A14" s="26" t="s">
        <v>61</v>
      </c>
      <c r="B14" s="27"/>
      <c r="C14" s="27"/>
      <c r="D14" s="27"/>
      <c r="E14" s="27"/>
      <c r="F14" s="28"/>
      <c r="G14" s="20"/>
      <c r="H14" s="20"/>
      <c r="I14" s="45"/>
      <c r="J14" s="45"/>
      <c r="K14" s="45"/>
      <c r="L14" s="45"/>
    </row>
    <row r="15" spans="1:18" hidden="1" x14ac:dyDescent="0.35">
      <c r="A15" s="30" t="s">
        <v>62</v>
      </c>
      <c r="B15" s="25" t="s">
        <v>63</v>
      </c>
      <c r="C15" s="25" t="s">
        <v>64</v>
      </c>
      <c r="D15" s="25" t="s">
        <v>34</v>
      </c>
      <c r="E15" s="25" t="s">
        <v>35</v>
      </c>
      <c r="F15" s="23">
        <v>1.1000000000000001</v>
      </c>
      <c r="G15" s="20"/>
      <c r="H15" s="20"/>
      <c r="I15" s="45"/>
      <c r="J15" s="45"/>
      <c r="K15" s="45"/>
      <c r="L15" s="45"/>
    </row>
    <row r="16" spans="1:18" ht="38.25" hidden="1" x14ac:dyDescent="0.35">
      <c r="A16" s="24"/>
      <c r="B16" s="25" t="s">
        <v>65</v>
      </c>
      <c r="C16" s="25" t="s">
        <v>66</v>
      </c>
      <c r="D16" s="25" t="s">
        <v>34</v>
      </c>
      <c r="E16" s="25" t="s">
        <v>38</v>
      </c>
      <c r="F16" s="23">
        <v>1.1000000000000001</v>
      </c>
      <c r="G16" s="20"/>
      <c r="H16" s="20"/>
      <c r="I16" s="45"/>
      <c r="J16" s="45"/>
      <c r="K16" s="45"/>
      <c r="L16" s="45"/>
    </row>
    <row r="17" spans="1:18" ht="38.25" hidden="1" x14ac:dyDescent="0.35">
      <c r="A17" s="24"/>
      <c r="B17" s="25" t="s">
        <v>67</v>
      </c>
      <c r="C17" s="25" t="s">
        <v>68</v>
      </c>
      <c r="D17" s="25" t="s">
        <v>34</v>
      </c>
      <c r="E17" s="25" t="s">
        <v>38</v>
      </c>
      <c r="F17" s="23">
        <v>1.1000000000000001</v>
      </c>
      <c r="G17" s="20"/>
      <c r="H17" s="20"/>
      <c r="I17" s="45"/>
      <c r="J17" s="45"/>
      <c r="K17" s="45"/>
      <c r="L17" s="45"/>
    </row>
    <row r="18" spans="1:18" ht="38.25" hidden="1" x14ac:dyDescent="0.35">
      <c r="A18" s="24"/>
      <c r="B18" s="25" t="s">
        <v>69</v>
      </c>
      <c r="C18" s="25" t="s">
        <v>70</v>
      </c>
      <c r="D18" s="25" t="s">
        <v>34</v>
      </c>
      <c r="E18" s="25" t="s">
        <v>38</v>
      </c>
      <c r="F18" s="23">
        <v>1.2</v>
      </c>
      <c r="G18" s="20"/>
      <c r="H18" s="20"/>
      <c r="I18" s="45"/>
      <c r="J18" s="45"/>
      <c r="K18" s="45"/>
      <c r="L18" s="45"/>
    </row>
    <row r="19" spans="1:18" ht="38.25" hidden="1" x14ac:dyDescent="0.35">
      <c r="A19" s="24"/>
      <c r="B19" s="25" t="s">
        <v>71</v>
      </c>
      <c r="C19" s="25" t="s">
        <v>72</v>
      </c>
      <c r="D19" s="25" t="s">
        <v>34</v>
      </c>
      <c r="E19" s="25" t="s">
        <v>38</v>
      </c>
      <c r="F19" s="23">
        <v>1.25</v>
      </c>
      <c r="G19" s="20"/>
      <c r="H19" s="20"/>
      <c r="I19" s="45"/>
      <c r="J19" s="45"/>
      <c r="K19" s="45"/>
      <c r="L19" s="45"/>
    </row>
    <row r="20" spans="1:18" ht="38.25" hidden="1" x14ac:dyDescent="0.35">
      <c r="A20" s="24"/>
      <c r="B20" s="25" t="s">
        <v>73</v>
      </c>
      <c r="C20" s="25" t="s">
        <v>74</v>
      </c>
      <c r="D20" s="25" t="s">
        <v>34</v>
      </c>
      <c r="E20" s="25" t="s">
        <v>38</v>
      </c>
      <c r="F20" s="23">
        <v>1.3</v>
      </c>
      <c r="G20" s="20"/>
      <c r="H20" s="20"/>
      <c r="I20" s="45"/>
      <c r="J20" s="45"/>
      <c r="K20" s="45"/>
      <c r="L20" s="45"/>
    </row>
    <row r="21" spans="1:18" ht="38.25" hidden="1" x14ac:dyDescent="0.35">
      <c r="A21" s="24"/>
      <c r="B21" s="25" t="s">
        <v>75</v>
      </c>
      <c r="C21" s="25" t="s">
        <v>76</v>
      </c>
      <c r="D21" s="25" t="s">
        <v>34</v>
      </c>
      <c r="E21" s="25" t="s">
        <v>38</v>
      </c>
      <c r="F21" s="23">
        <v>1.1000000000000001</v>
      </c>
      <c r="G21" s="20"/>
      <c r="H21" s="20"/>
      <c r="I21" s="45"/>
      <c r="J21" s="45"/>
      <c r="K21" s="45"/>
      <c r="L21" s="45"/>
    </row>
    <row r="22" spans="1:18" ht="38.25" hidden="1" x14ac:dyDescent="0.35">
      <c r="A22" s="24"/>
      <c r="B22" s="25" t="s">
        <v>77</v>
      </c>
      <c r="C22" s="25" t="s">
        <v>78</v>
      </c>
      <c r="D22" s="25" t="s">
        <v>34</v>
      </c>
      <c r="E22" s="25" t="s">
        <v>38</v>
      </c>
      <c r="F22" s="23">
        <v>1.3</v>
      </c>
      <c r="G22" s="20"/>
      <c r="H22" s="20"/>
      <c r="I22" s="45"/>
      <c r="J22" s="45"/>
      <c r="K22" s="45"/>
      <c r="L22" s="45"/>
    </row>
    <row r="23" spans="1:18" hidden="1" x14ac:dyDescent="0.35">
      <c r="A23" s="24"/>
      <c r="B23" s="25" t="s">
        <v>79</v>
      </c>
      <c r="C23" s="25" t="s">
        <v>80</v>
      </c>
      <c r="D23" s="25" t="s">
        <v>81</v>
      </c>
      <c r="E23" s="25" t="s">
        <v>82</v>
      </c>
      <c r="F23" s="23">
        <v>1</v>
      </c>
      <c r="G23" s="20"/>
      <c r="H23" s="20"/>
      <c r="I23" s="45"/>
      <c r="J23" s="45"/>
      <c r="K23" s="45"/>
      <c r="L23" s="45"/>
    </row>
    <row r="24" spans="1:18" hidden="1" x14ac:dyDescent="0.35">
      <c r="A24" s="24"/>
      <c r="B24" s="25" t="s">
        <v>83</v>
      </c>
      <c r="C24" s="31" t="s">
        <v>84</v>
      </c>
      <c r="D24" s="25" t="s">
        <v>49</v>
      </c>
      <c r="E24" s="25" t="s">
        <v>85</v>
      </c>
      <c r="F24" s="23">
        <v>1</v>
      </c>
      <c r="G24" s="20"/>
      <c r="H24" s="20"/>
      <c r="I24" s="45"/>
      <c r="J24" s="45"/>
      <c r="K24" s="45"/>
      <c r="L24" s="45"/>
    </row>
    <row r="25" spans="1:18" hidden="1" x14ac:dyDescent="0.35">
      <c r="A25" s="24"/>
      <c r="B25" s="25" t="s">
        <v>86</v>
      </c>
      <c r="C25" s="31" t="s">
        <v>87</v>
      </c>
      <c r="D25" s="25" t="s">
        <v>57</v>
      </c>
      <c r="E25" s="25" t="s">
        <v>58</v>
      </c>
      <c r="F25" s="23">
        <v>1</v>
      </c>
      <c r="G25" s="20"/>
      <c r="H25" s="20"/>
      <c r="I25" s="45"/>
      <c r="J25" s="45"/>
      <c r="K25" s="45"/>
      <c r="L25" s="45"/>
    </row>
    <row r="26" spans="1:18" ht="38.25" hidden="1" x14ac:dyDescent="0.35">
      <c r="A26" s="24"/>
      <c r="B26" s="25" t="s">
        <v>88</v>
      </c>
      <c r="C26" s="31" t="s">
        <v>89</v>
      </c>
      <c r="D26" s="25" t="s">
        <v>49</v>
      </c>
      <c r="E26" s="25" t="s">
        <v>50</v>
      </c>
      <c r="F26" s="23">
        <v>1</v>
      </c>
      <c r="G26" s="20"/>
      <c r="H26" s="20"/>
      <c r="I26" s="45"/>
      <c r="J26" s="45"/>
      <c r="K26" s="45"/>
      <c r="L26" s="45"/>
    </row>
    <row r="27" spans="1:18" hidden="1" x14ac:dyDescent="0.35">
      <c r="A27" s="26" t="s">
        <v>90</v>
      </c>
      <c r="B27" s="27"/>
      <c r="C27" s="27"/>
      <c r="D27" s="27"/>
      <c r="E27" s="27"/>
      <c r="F27" s="28"/>
      <c r="G27" s="29"/>
      <c r="H27" s="29"/>
      <c r="I27" s="45"/>
      <c r="J27" s="45"/>
      <c r="K27" s="45"/>
      <c r="L27" s="45"/>
    </row>
    <row r="28" spans="1:18" s="53" customFormat="1" ht="18.75" x14ac:dyDescent="0.3">
      <c r="A28" s="30" t="s">
        <v>91</v>
      </c>
      <c r="B28" s="25" t="s">
        <v>92</v>
      </c>
      <c r="C28" s="25" t="s">
        <v>93</v>
      </c>
      <c r="D28" s="25" t="s">
        <v>34</v>
      </c>
      <c r="E28" s="25" t="s">
        <v>94</v>
      </c>
      <c r="F28" s="23">
        <v>1.1000000000000001</v>
      </c>
      <c r="G28" s="67"/>
      <c r="H28" s="67"/>
      <c r="I28" s="68"/>
      <c r="J28" s="69"/>
      <c r="K28" s="70"/>
      <c r="L28" s="71"/>
      <c r="M28" s="58"/>
      <c r="N28" s="72"/>
      <c r="O28" s="73"/>
      <c r="P28" s="73"/>
      <c r="Q28" s="70"/>
      <c r="R28" s="70"/>
    </row>
    <row r="29" spans="1:18" s="53" customFormat="1" ht="18.75" x14ac:dyDescent="0.3">
      <c r="A29" s="24"/>
      <c r="B29" s="41" t="s">
        <v>95</v>
      </c>
      <c r="C29" s="41" t="s">
        <v>96</v>
      </c>
      <c r="D29" s="41" t="s">
        <v>34</v>
      </c>
      <c r="E29" s="41" t="s">
        <v>35</v>
      </c>
      <c r="F29" s="38">
        <v>1.1500000000000001</v>
      </c>
      <c r="G29" s="74"/>
      <c r="H29" s="74"/>
      <c r="I29" s="75"/>
      <c r="J29" s="76"/>
      <c r="K29" s="76"/>
      <c r="L29" s="77"/>
      <c r="M29" s="59"/>
      <c r="N29" s="59"/>
      <c r="O29" s="78"/>
      <c r="P29" s="78"/>
      <c r="Q29" s="70"/>
      <c r="R29" s="70"/>
    </row>
    <row r="30" spans="1:18" s="53" customFormat="1" ht="21.75" customHeight="1" x14ac:dyDescent="0.3">
      <c r="A30" s="24"/>
      <c r="B30" s="25" t="s">
        <v>97</v>
      </c>
      <c r="C30" s="25" t="s">
        <v>98</v>
      </c>
      <c r="D30" s="25" t="s">
        <v>34</v>
      </c>
      <c r="E30" s="25" t="s">
        <v>38</v>
      </c>
      <c r="F30" s="23">
        <v>1.3</v>
      </c>
      <c r="G30" s="67"/>
      <c r="H30" s="67"/>
      <c r="I30" s="68"/>
      <c r="J30" s="69"/>
      <c r="K30" s="69"/>
      <c r="L30" s="71"/>
      <c r="M30" s="58"/>
      <c r="N30" s="79"/>
      <c r="O30" s="73"/>
      <c r="P30" s="73"/>
      <c r="Q30" s="70"/>
      <c r="R30" s="70"/>
    </row>
    <row r="31" spans="1:18" s="53" customFormat="1" ht="24" customHeight="1" x14ac:dyDescent="0.3">
      <c r="A31" s="24"/>
      <c r="B31" s="25" t="s">
        <v>99</v>
      </c>
      <c r="C31" s="25" t="s">
        <v>100</v>
      </c>
      <c r="D31" s="25" t="s">
        <v>34</v>
      </c>
      <c r="E31" s="25" t="s">
        <v>38</v>
      </c>
      <c r="F31" s="23">
        <v>1.3</v>
      </c>
      <c r="G31" s="67"/>
      <c r="H31" s="67"/>
      <c r="I31" s="68"/>
      <c r="J31" s="69"/>
      <c r="K31" s="69"/>
      <c r="L31" s="71"/>
      <c r="M31" s="58"/>
      <c r="N31" s="79"/>
      <c r="O31" s="80"/>
      <c r="P31" s="73"/>
      <c r="Q31" s="70"/>
      <c r="R31" s="70"/>
    </row>
    <row r="32" spans="1:18" s="53" customFormat="1" ht="24" customHeight="1" x14ac:dyDescent="0.3">
      <c r="A32" s="24"/>
      <c r="B32" s="40" t="s">
        <v>101</v>
      </c>
      <c r="C32" s="40" t="s">
        <v>102</v>
      </c>
      <c r="D32" s="40" t="s">
        <v>34</v>
      </c>
      <c r="E32" s="40" t="s">
        <v>38</v>
      </c>
      <c r="F32" s="39">
        <v>1.35</v>
      </c>
      <c r="G32" s="81"/>
      <c r="H32" s="81"/>
      <c r="I32" s="82"/>
      <c r="J32" s="83"/>
      <c r="K32" s="83"/>
      <c r="L32" s="84"/>
      <c r="M32" s="60"/>
      <c r="N32" s="60"/>
      <c r="O32" s="78"/>
      <c r="P32" s="78"/>
      <c r="Q32" s="70"/>
      <c r="R32" s="70"/>
    </row>
    <row r="33" spans="1:18" s="53" customFormat="1" ht="20.25" customHeight="1" x14ac:dyDescent="0.3">
      <c r="A33" s="24"/>
      <c r="B33" s="40" t="s">
        <v>103</v>
      </c>
      <c r="C33" s="40" t="s">
        <v>104</v>
      </c>
      <c r="D33" s="40" t="s">
        <v>34</v>
      </c>
      <c r="E33" s="40" t="s">
        <v>38</v>
      </c>
      <c r="F33" s="39">
        <v>1.35</v>
      </c>
      <c r="G33" s="81"/>
      <c r="H33" s="81"/>
      <c r="I33" s="82"/>
      <c r="J33" s="83"/>
      <c r="K33" s="83"/>
      <c r="L33" s="84"/>
      <c r="M33" s="60"/>
      <c r="N33" s="85"/>
      <c r="O33" s="78"/>
      <c r="P33" s="78"/>
      <c r="Q33" s="70"/>
      <c r="R33" s="70"/>
    </row>
    <row r="34" spans="1:18" s="53" customFormat="1" ht="23.25" customHeight="1" x14ac:dyDescent="0.3">
      <c r="A34" s="24"/>
      <c r="B34" s="41" t="s">
        <v>105</v>
      </c>
      <c r="C34" s="41" t="s">
        <v>106</v>
      </c>
      <c r="D34" s="41" t="s">
        <v>34</v>
      </c>
      <c r="E34" s="41" t="s">
        <v>38</v>
      </c>
      <c r="F34" s="38">
        <v>1.1500000000000001</v>
      </c>
      <c r="G34" s="74"/>
      <c r="H34" s="74"/>
      <c r="I34" s="75"/>
      <c r="J34" s="76"/>
      <c r="K34" s="76"/>
      <c r="L34" s="77"/>
      <c r="M34" s="59"/>
      <c r="N34" s="61"/>
      <c r="O34" s="86"/>
      <c r="P34" s="86"/>
      <c r="Q34" s="70"/>
      <c r="R34" s="70"/>
    </row>
    <row r="35" spans="1:18" s="53" customFormat="1" ht="24.75" customHeight="1" x14ac:dyDescent="0.3">
      <c r="A35" s="24"/>
      <c r="B35" s="25" t="s">
        <v>107</v>
      </c>
      <c r="C35" s="25" t="s">
        <v>108</v>
      </c>
      <c r="D35" s="25" t="s">
        <v>34</v>
      </c>
      <c r="E35" s="25" t="s">
        <v>38</v>
      </c>
      <c r="F35" s="23">
        <v>1.3</v>
      </c>
      <c r="G35" s="67"/>
      <c r="H35" s="67"/>
      <c r="I35" s="68"/>
      <c r="J35" s="69"/>
      <c r="K35" s="69"/>
      <c r="L35" s="71"/>
      <c r="M35" s="58"/>
      <c r="N35" s="62"/>
      <c r="O35" s="73"/>
      <c r="P35" s="73"/>
      <c r="Q35" s="70"/>
      <c r="R35" s="70"/>
    </row>
    <row r="36" spans="1:18" s="53" customFormat="1" ht="24" customHeight="1" x14ac:dyDescent="0.3">
      <c r="A36" s="24"/>
      <c r="B36" s="25" t="s">
        <v>109</v>
      </c>
      <c r="C36" s="25" t="s">
        <v>110</v>
      </c>
      <c r="D36" s="25" t="s">
        <v>34</v>
      </c>
      <c r="E36" s="25" t="s">
        <v>38</v>
      </c>
      <c r="F36" s="23">
        <v>1.3</v>
      </c>
      <c r="G36" s="67"/>
      <c r="H36" s="67"/>
      <c r="I36" s="68"/>
      <c r="J36" s="69"/>
      <c r="K36" s="69"/>
      <c r="L36" s="71"/>
      <c r="M36" s="58"/>
      <c r="N36" s="72"/>
      <c r="O36" s="73"/>
      <c r="P36" s="73"/>
      <c r="Q36" s="70"/>
      <c r="R36" s="70"/>
    </row>
    <row r="37" spans="1:18" s="53" customFormat="1" ht="24.75" customHeight="1" x14ac:dyDescent="0.3">
      <c r="A37" s="24"/>
      <c r="B37" s="25" t="s">
        <v>111</v>
      </c>
      <c r="C37" s="25" t="s">
        <v>112</v>
      </c>
      <c r="D37" s="25" t="s">
        <v>34</v>
      </c>
      <c r="E37" s="25" t="s">
        <v>38</v>
      </c>
      <c r="F37" s="23">
        <v>1.3</v>
      </c>
      <c r="G37" s="67"/>
      <c r="H37" s="67"/>
      <c r="I37" s="68"/>
      <c r="J37" s="69"/>
      <c r="K37" s="69"/>
      <c r="L37" s="71"/>
      <c r="M37" s="58"/>
      <c r="N37" s="72"/>
      <c r="O37" s="73"/>
      <c r="P37" s="73"/>
      <c r="Q37" s="70"/>
      <c r="R37" s="70"/>
    </row>
    <row r="38" spans="1:18" s="53" customFormat="1" ht="24.75" customHeight="1" x14ac:dyDescent="0.3">
      <c r="A38" s="24"/>
      <c r="B38" s="25" t="s">
        <v>113</v>
      </c>
      <c r="C38" s="25" t="s">
        <v>114</v>
      </c>
      <c r="D38" s="25" t="s">
        <v>34</v>
      </c>
      <c r="E38" s="25" t="s">
        <v>38</v>
      </c>
      <c r="F38" s="23">
        <v>1.3</v>
      </c>
      <c r="G38" s="67"/>
      <c r="H38" s="67"/>
      <c r="I38" s="68"/>
      <c r="J38" s="69"/>
      <c r="K38" s="69"/>
      <c r="L38" s="71"/>
      <c r="M38" s="58"/>
      <c r="N38" s="62"/>
      <c r="O38" s="73"/>
      <c r="P38" s="73"/>
      <c r="Q38" s="70"/>
      <c r="R38" s="70"/>
    </row>
    <row r="39" spans="1:18" s="53" customFormat="1" ht="21" customHeight="1" x14ac:dyDescent="0.3">
      <c r="A39" s="24"/>
      <c r="B39" s="48" t="s">
        <v>115</v>
      </c>
      <c r="C39" s="48" t="s">
        <v>116</v>
      </c>
      <c r="D39" s="48" t="s">
        <v>34</v>
      </c>
      <c r="E39" s="48" t="s">
        <v>38</v>
      </c>
      <c r="F39" s="49">
        <v>1.2</v>
      </c>
      <c r="G39" s="87"/>
      <c r="H39" s="87"/>
      <c r="I39" s="88"/>
      <c r="J39" s="89"/>
      <c r="K39" s="89"/>
      <c r="L39" s="90"/>
      <c r="M39" s="63"/>
      <c r="N39" s="91"/>
      <c r="O39" s="92"/>
      <c r="P39" s="92"/>
      <c r="Q39" s="70"/>
      <c r="R39" s="70"/>
    </row>
    <row r="40" spans="1:18" s="53" customFormat="1" ht="21.75" customHeight="1" x14ac:dyDescent="0.3">
      <c r="A40" s="24"/>
      <c r="B40" s="40" t="s">
        <v>117</v>
      </c>
      <c r="C40" s="40" t="s">
        <v>118</v>
      </c>
      <c r="D40" s="40" t="s">
        <v>34</v>
      </c>
      <c r="E40" s="40" t="s">
        <v>38</v>
      </c>
      <c r="F40" s="66">
        <v>1.5</v>
      </c>
      <c r="G40" s="81"/>
      <c r="H40" s="81"/>
      <c r="I40" s="82"/>
      <c r="J40" s="83"/>
      <c r="K40" s="83"/>
      <c r="L40" s="84"/>
      <c r="M40" s="64"/>
      <c r="N40" s="93"/>
      <c r="O40" s="78"/>
      <c r="P40" s="78"/>
      <c r="Q40" s="70"/>
      <c r="R40" s="70"/>
    </row>
    <row r="41" spans="1:18" s="53" customFormat="1" ht="22.5" customHeight="1" x14ac:dyDescent="0.3">
      <c r="A41" s="24"/>
      <c r="B41" s="51" t="s">
        <v>119</v>
      </c>
      <c r="C41" s="51" t="s">
        <v>120</v>
      </c>
      <c r="D41" s="51" t="s">
        <v>34</v>
      </c>
      <c r="E41" s="51" t="s">
        <v>38</v>
      </c>
      <c r="F41" s="52">
        <v>1.25</v>
      </c>
      <c r="G41" s="94"/>
      <c r="H41" s="94"/>
      <c r="I41" s="95"/>
      <c r="J41" s="96"/>
      <c r="K41" s="96"/>
      <c r="L41" s="97"/>
      <c r="M41" s="65"/>
      <c r="N41" s="98"/>
      <c r="O41" s="99"/>
      <c r="P41" s="99"/>
      <c r="Q41" s="70"/>
      <c r="R41" s="70"/>
    </row>
    <row r="42" spans="1:18" s="53" customFormat="1" ht="23.25" customHeight="1" x14ac:dyDescent="0.3">
      <c r="A42" s="24"/>
      <c r="B42" s="40" t="s">
        <v>121</v>
      </c>
      <c r="C42" s="40" t="s">
        <v>122</v>
      </c>
      <c r="D42" s="40" t="s">
        <v>34</v>
      </c>
      <c r="E42" s="40" t="s">
        <v>38</v>
      </c>
      <c r="F42" s="66">
        <v>1.5</v>
      </c>
      <c r="G42" s="81"/>
      <c r="H42" s="81"/>
      <c r="I42" s="82"/>
      <c r="J42" s="83"/>
      <c r="K42" s="83"/>
      <c r="L42" s="84"/>
      <c r="M42" s="64"/>
      <c r="N42" s="100"/>
      <c r="O42" s="78"/>
      <c r="P42" s="78"/>
      <c r="Q42" s="70"/>
      <c r="R42" s="70"/>
    </row>
    <row r="43" spans="1:18" s="53" customFormat="1" ht="20.25" customHeight="1" x14ac:dyDescent="0.3">
      <c r="A43" s="24"/>
      <c r="B43" s="50" t="s">
        <v>123</v>
      </c>
      <c r="C43" s="50" t="s">
        <v>124</v>
      </c>
      <c r="D43" s="50" t="s">
        <v>34</v>
      </c>
      <c r="E43" s="50" t="s">
        <v>38</v>
      </c>
      <c r="F43" s="66">
        <v>1.5</v>
      </c>
      <c r="G43" s="81"/>
      <c r="H43" s="81"/>
      <c r="I43" s="82"/>
      <c r="J43" s="83"/>
      <c r="K43" s="83"/>
      <c r="L43" s="84"/>
      <c r="M43" s="64"/>
      <c r="N43" s="101"/>
      <c r="O43" s="102"/>
      <c r="P43" s="78"/>
      <c r="Q43" s="70"/>
      <c r="R43" s="70"/>
    </row>
  </sheetData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50" zoomScaleNormal="50" workbookViewId="0">
      <selection activeCell="G23" sqref="G23"/>
    </sheetView>
  </sheetViews>
  <sheetFormatPr defaultRowHeight="34.5" x14ac:dyDescent="0.7"/>
  <cols>
    <col min="1" max="1" width="36.625" style="121" customWidth="1"/>
    <col min="2" max="2" width="30.375" style="121" customWidth="1"/>
    <col min="3" max="4" width="24.375" style="121" customWidth="1"/>
    <col min="5" max="5" width="19.625" style="122" bestFit="1" customWidth="1"/>
    <col min="6" max="6" width="19.625" style="122" customWidth="1"/>
    <col min="7" max="7" width="26.25" style="121" customWidth="1"/>
    <col min="8" max="8" width="20.125" style="121" bestFit="1" customWidth="1"/>
    <col min="9" max="11" width="9" style="121"/>
    <col min="12" max="12" width="15" style="121" bestFit="1" customWidth="1"/>
    <col min="13" max="16384" width="9" style="121"/>
  </cols>
  <sheetData>
    <row r="1" spans="1:8" x14ac:dyDescent="0.7">
      <c r="A1" s="121" t="s">
        <v>2256</v>
      </c>
    </row>
    <row r="2" spans="1:8" ht="206.25" customHeight="1" x14ac:dyDescent="0.7">
      <c r="A2" s="123" t="s">
        <v>0</v>
      </c>
      <c r="B2" s="270" t="s">
        <v>2222</v>
      </c>
      <c r="C2" s="270" t="s">
        <v>2223</v>
      </c>
      <c r="D2" s="252" t="s">
        <v>2274</v>
      </c>
      <c r="E2" s="274" t="s">
        <v>2273</v>
      </c>
      <c r="F2" s="251" t="s">
        <v>2267</v>
      </c>
      <c r="G2" s="251" t="s">
        <v>2268</v>
      </c>
      <c r="H2" s="271" t="s">
        <v>2269</v>
      </c>
    </row>
    <row r="3" spans="1:8" x14ac:dyDescent="0.7">
      <c r="A3" s="124" t="s">
        <v>93</v>
      </c>
      <c r="B3" s="268">
        <v>160957374.84999999</v>
      </c>
      <c r="C3" s="269">
        <v>160957374.84999999</v>
      </c>
      <c r="D3" s="130">
        <f>SUM(Table335[[#This Row],[OP]:[IP]])</f>
        <v>74438365.870000005</v>
      </c>
      <c r="E3" s="273">
        <f>+Table335[[#This Row],[รับโอนจริง]]*100/Table335[[#This Row],[รวมยอดประกัน 
OP-PP-IP
(ก่อนหัก Virtual account)]]</f>
        <v>46.247253932521502</v>
      </c>
      <c r="F3" s="129">
        <v>39588898.880000003</v>
      </c>
      <c r="G3" s="128">
        <v>7731051.8799999999</v>
      </c>
      <c r="H3" s="272">
        <v>27118415.109999999</v>
      </c>
    </row>
    <row r="4" spans="1:8" x14ac:dyDescent="0.7">
      <c r="A4" s="124" t="s">
        <v>96</v>
      </c>
      <c r="B4" s="266">
        <v>60455647.57</v>
      </c>
      <c r="C4" s="267">
        <v>60455647.57</v>
      </c>
      <c r="D4" s="130">
        <f>SUM(Table335[[#This Row],[OP]:[IP]])</f>
        <v>28718903.399999999</v>
      </c>
      <c r="E4" s="273">
        <f>+Table335[[#This Row],[รับโอนจริง]]*100/Table335[[#This Row],[รวมยอดประกัน 
OP-PP-IP
(ก่อนหัก Virtual account)]]</f>
        <v>47.504086970116632</v>
      </c>
      <c r="F4" s="129">
        <v>23107626.399999999</v>
      </c>
      <c r="G4" s="128">
        <v>4594870.22</v>
      </c>
      <c r="H4" s="253">
        <v>1016406.7800000003</v>
      </c>
    </row>
    <row r="5" spans="1:8" x14ac:dyDescent="0.7">
      <c r="A5" s="124" t="s">
        <v>98</v>
      </c>
      <c r="B5" s="266">
        <v>24360506.140000001</v>
      </c>
      <c r="C5" s="267">
        <v>24360506.140000001</v>
      </c>
      <c r="D5" s="130">
        <f>SUM(Table335[[#This Row],[OP]:[IP]])</f>
        <v>18289587.970000003</v>
      </c>
      <c r="E5" s="273">
        <f>+Table335[[#This Row],[รับโอนจริง]]*100/Table335[[#This Row],[รวมยอดประกัน 
OP-PP-IP
(ก่อนหัก Virtual account)]]</f>
        <v>75.078850434755381</v>
      </c>
      <c r="F5" s="129">
        <v>14410175.220000001</v>
      </c>
      <c r="G5" s="128">
        <v>3125531.45</v>
      </c>
      <c r="H5" s="253">
        <v>753881.29999999993</v>
      </c>
    </row>
    <row r="6" spans="1:8" x14ac:dyDescent="0.7">
      <c r="A6" s="125" t="s">
        <v>228</v>
      </c>
      <c r="B6" s="266">
        <v>22330493.84</v>
      </c>
      <c r="C6" s="267">
        <v>22330493.84</v>
      </c>
      <c r="D6" s="130">
        <f>SUM(Table335[[#This Row],[OP]:[IP]])</f>
        <v>16527255.73</v>
      </c>
      <c r="E6" s="273">
        <f>+Table335[[#This Row],[รับโอนจริง]]*100/Table335[[#This Row],[รวมยอดประกัน 
OP-PP-IP
(ก่อนหัก Virtual account)]]</f>
        <v>74.012047599212437</v>
      </c>
      <c r="F6" s="129">
        <v>12077029.67</v>
      </c>
      <c r="G6" s="128">
        <v>2948811.84</v>
      </c>
      <c r="H6" s="253">
        <v>1501414.22</v>
      </c>
    </row>
    <row r="7" spans="1:8" x14ac:dyDescent="0.7">
      <c r="A7" s="125" t="s">
        <v>102</v>
      </c>
      <c r="B7" s="266">
        <v>25004970.079999998</v>
      </c>
      <c r="C7" s="267">
        <v>25004970.079999998</v>
      </c>
      <c r="D7" s="130">
        <f>SUM(Table335[[#This Row],[OP]:[IP]])</f>
        <v>17572374.099999998</v>
      </c>
      <c r="E7" s="273">
        <f>+Table335[[#This Row],[รับโอนจริง]]*100/Table335[[#This Row],[รวมยอดประกัน 
OP-PP-IP
(ก่อนหัก Virtual account)]]</f>
        <v>70.275525400668656</v>
      </c>
      <c r="F7" s="129">
        <v>13974149.51</v>
      </c>
      <c r="G7" s="128">
        <v>3212626.3899999997</v>
      </c>
      <c r="H7" s="253">
        <v>385598.20000000007</v>
      </c>
    </row>
    <row r="8" spans="1:8" x14ac:dyDescent="0.7">
      <c r="A8" s="125" t="s">
        <v>104</v>
      </c>
      <c r="B8" s="266">
        <v>17458290.920000002</v>
      </c>
      <c r="C8" s="267">
        <v>17458290.920000002</v>
      </c>
      <c r="D8" s="130">
        <f>SUM(Table335[[#This Row],[OP]:[IP]])</f>
        <v>11937583.879999999</v>
      </c>
      <c r="E8" s="273">
        <f>+Table335[[#This Row],[รับโอนจริง]]*100/Table335[[#This Row],[รวมยอดประกัน 
OP-PP-IP
(ก่อนหัก Virtual account)]]</f>
        <v>68.377734880820739</v>
      </c>
      <c r="F8" s="129">
        <v>9653725.6899999995</v>
      </c>
      <c r="G8" s="128">
        <v>2283858.1900000004</v>
      </c>
      <c r="H8" s="253">
        <v>0</v>
      </c>
    </row>
    <row r="9" spans="1:8" x14ac:dyDescent="0.7">
      <c r="A9" s="125" t="s">
        <v>106</v>
      </c>
      <c r="B9" s="266">
        <v>49858957.939999998</v>
      </c>
      <c r="C9" s="267">
        <v>44861275.920000002</v>
      </c>
      <c r="D9" s="130">
        <f>SUM(Table335[[#This Row],[OP]:[IP]])</f>
        <v>37814487.07</v>
      </c>
      <c r="E9" s="273">
        <f>+Table335[[#This Row],[รับโอนจริง]]*100/Table335[[#This Row],[รวมยอดประกัน 
OP-PP-IP
(ก่อนหัก Virtual account)]]</f>
        <v>84.292045410018289</v>
      </c>
      <c r="F9" s="129">
        <v>27630698.079999998</v>
      </c>
      <c r="G9" s="128">
        <v>5934409.2199999997</v>
      </c>
      <c r="H9" s="253">
        <v>4249379.7700000005</v>
      </c>
    </row>
    <row r="10" spans="1:8" x14ac:dyDescent="0.7">
      <c r="A10" s="125" t="s">
        <v>108</v>
      </c>
      <c r="B10" s="266">
        <v>27801750.079999998</v>
      </c>
      <c r="C10" s="267">
        <v>27801750.079999998</v>
      </c>
      <c r="D10" s="130">
        <f>SUM(Table335[[#This Row],[OP]:[IP]])</f>
        <v>18940475.490000002</v>
      </c>
      <c r="E10" s="273">
        <f>+Table335[[#This Row],[รับโอนจริง]]*100/Table335[[#This Row],[รวมยอดประกัน 
OP-PP-IP
(ก่อนหัก Virtual account)]]</f>
        <v>68.1269180375281</v>
      </c>
      <c r="F10" s="129">
        <v>15508276.99</v>
      </c>
      <c r="G10" s="128">
        <v>3432198.5</v>
      </c>
      <c r="H10" s="253">
        <v>0</v>
      </c>
    </row>
    <row r="11" spans="1:8" x14ac:dyDescent="0.7">
      <c r="A11" s="125" t="s">
        <v>110</v>
      </c>
      <c r="B11" s="266">
        <v>27535859.199999999</v>
      </c>
      <c r="C11" s="267">
        <v>27535859.199999999</v>
      </c>
      <c r="D11" s="130">
        <f>SUM(Table335[[#This Row],[OP]:[IP]])</f>
        <v>20810909.469999999</v>
      </c>
      <c r="E11" s="273">
        <f>+Table335[[#This Row],[รับโอนจริง]]*100/Table335[[#This Row],[รวมยอดประกัน 
OP-PP-IP
(ก่อนหัก Virtual account)]]</f>
        <v>75.577483596371678</v>
      </c>
      <c r="F11" s="129">
        <v>16614597.129999999</v>
      </c>
      <c r="G11" s="128">
        <v>3617669.78</v>
      </c>
      <c r="H11" s="253">
        <v>578642.56000000006</v>
      </c>
    </row>
    <row r="12" spans="1:8" x14ac:dyDescent="0.7">
      <c r="A12" s="125" t="s">
        <v>112</v>
      </c>
      <c r="B12" s="266">
        <v>24809697.190000001</v>
      </c>
      <c r="C12" s="267">
        <v>24809697.190000001</v>
      </c>
      <c r="D12" s="130">
        <f>SUM(Table335[[#This Row],[OP]:[IP]])</f>
        <v>17679459.849999998</v>
      </c>
      <c r="E12" s="273">
        <f>+Table335[[#This Row],[รับโอนจริง]]*100/Table335[[#This Row],[รวมยอดประกัน 
OP-PP-IP
(ก่อนหัก Virtual account)]]</f>
        <v>71.260280666085777</v>
      </c>
      <c r="F12" s="129">
        <v>14013249.26</v>
      </c>
      <c r="G12" s="128">
        <v>3078210.55</v>
      </c>
      <c r="H12" s="253">
        <v>588000.04</v>
      </c>
    </row>
    <row r="13" spans="1:8" x14ac:dyDescent="0.7">
      <c r="A13" s="125" t="s">
        <v>114</v>
      </c>
      <c r="B13" s="266">
        <v>24093949.07</v>
      </c>
      <c r="C13" s="267">
        <v>24093949.07</v>
      </c>
      <c r="D13" s="130">
        <f>SUM(Table335[[#This Row],[OP]:[IP]])</f>
        <v>19276693.420000002</v>
      </c>
      <c r="E13" s="273">
        <f>+Table335[[#This Row],[รับโอนจริง]]*100/Table335[[#This Row],[รวมยอดประกัน 
OP-PP-IP
(ก่อนหัก Virtual account)]]</f>
        <v>80.006367424433179</v>
      </c>
      <c r="F13" s="129">
        <v>15353132.220000001</v>
      </c>
      <c r="G13" s="128">
        <v>3364825.74</v>
      </c>
      <c r="H13" s="253">
        <v>558735.46</v>
      </c>
    </row>
    <row r="14" spans="1:8" x14ac:dyDescent="0.7">
      <c r="A14" s="125" t="s">
        <v>116</v>
      </c>
      <c r="B14" s="266">
        <v>45547750.420000002</v>
      </c>
      <c r="C14" s="267">
        <v>45547750.420000002</v>
      </c>
      <c r="D14" s="130">
        <f>SUM(Table335[[#This Row],[OP]:[IP]])</f>
        <v>34840929.380000003</v>
      </c>
      <c r="E14" s="273">
        <f>+Table335[[#This Row],[รับโอนจริง]]*100/Table335[[#This Row],[รวมยอดประกัน 
OP-PP-IP
(ก่อนหัก Virtual account)]]</f>
        <v>76.493194633606677</v>
      </c>
      <c r="F14" s="129">
        <v>26683523.460000001</v>
      </c>
      <c r="G14" s="128">
        <v>6059353.1600000001</v>
      </c>
      <c r="H14" s="253">
        <v>2098052.7600000002</v>
      </c>
    </row>
    <row r="15" spans="1:8" x14ac:dyDescent="0.7">
      <c r="A15" s="125" t="s">
        <v>118</v>
      </c>
      <c r="B15" s="266">
        <v>14284157.210000001</v>
      </c>
      <c r="C15" s="267">
        <v>14284157.210000001</v>
      </c>
      <c r="D15" s="130">
        <f>SUM(Table335[[#This Row],[OP]:[IP]])</f>
        <v>10368004.440000001</v>
      </c>
      <c r="E15" s="273">
        <f>+Table335[[#This Row],[รับโอนจริง]]*100/Table335[[#This Row],[รวมยอดประกัน 
OP-PP-IP
(ก่อนหัก Virtual account)]]</f>
        <v>72.583942388575835</v>
      </c>
      <c r="F15" s="129">
        <v>8493203.6400000006</v>
      </c>
      <c r="G15" s="128">
        <v>1874800.8</v>
      </c>
      <c r="H15" s="253">
        <v>0</v>
      </c>
    </row>
    <row r="16" spans="1:8" x14ac:dyDescent="0.7">
      <c r="A16" s="125" t="s">
        <v>120</v>
      </c>
      <c r="B16" s="266">
        <v>29062787.969999999</v>
      </c>
      <c r="C16" s="267">
        <v>29062787.969999999</v>
      </c>
      <c r="D16" s="130">
        <f>SUM(Table335[[#This Row],[OP]:[IP]])</f>
        <v>21627205.91</v>
      </c>
      <c r="E16" s="273">
        <f>+Table335[[#This Row],[รับโอนจริง]]*100/Table335[[#This Row],[รวมยอดประกัน 
OP-PP-IP
(ก่อนหัก Virtual account)]]</f>
        <v>74.415455022156294</v>
      </c>
      <c r="F16" s="129">
        <v>17120262.120000001</v>
      </c>
      <c r="G16" s="128">
        <v>3832419.8499999996</v>
      </c>
      <c r="H16" s="253">
        <v>674523.94000000006</v>
      </c>
    </row>
    <row r="17" spans="1:8" x14ac:dyDescent="0.7">
      <c r="A17" s="125" t="s">
        <v>122</v>
      </c>
      <c r="B17" s="266">
        <v>14660150.789999999</v>
      </c>
      <c r="C17" s="267">
        <v>14660150.789999999</v>
      </c>
      <c r="D17" s="130">
        <f>SUM(Table335[[#This Row],[OP]:[IP]])</f>
        <v>11277982.58</v>
      </c>
      <c r="E17" s="273">
        <f>+Table335[[#This Row],[รับโอนจริง]]*100/Table335[[#This Row],[รวมยอดประกัน 
OP-PP-IP
(ก่อนหัก Virtual account)]]</f>
        <v>76.929512810283995</v>
      </c>
      <c r="F17" s="129">
        <v>9296904.0600000005</v>
      </c>
      <c r="G17" s="128">
        <v>1981078.52</v>
      </c>
      <c r="H17" s="253">
        <v>0</v>
      </c>
    </row>
    <row r="18" spans="1:8" ht="38.25" customHeight="1" x14ac:dyDescent="0.7">
      <c r="A18" s="125" t="s">
        <v>124</v>
      </c>
      <c r="B18" s="266">
        <v>14116328.42</v>
      </c>
      <c r="C18" s="267">
        <v>14116328.42</v>
      </c>
      <c r="D18" s="130">
        <f>SUM(Table335[[#This Row],[OP]:[IP]])</f>
        <v>9800362.4100000001</v>
      </c>
      <c r="E18" s="273">
        <f>+Table335[[#This Row],[รับโอนจริง]]*100/Table335[[#This Row],[รวมยอดประกัน 
OP-PP-IP
(ก่อนหัก Virtual account)]]</f>
        <v>69.42571834836923</v>
      </c>
      <c r="F18" s="129">
        <v>8115624.4400000004</v>
      </c>
      <c r="G18" s="128">
        <v>1684737.97</v>
      </c>
      <c r="H18" s="253">
        <v>0</v>
      </c>
    </row>
    <row r="19" spans="1:8" ht="33.75" customHeight="1" x14ac:dyDescent="0.7">
      <c r="A19" s="126" t="s">
        <v>226</v>
      </c>
      <c r="B19" s="127">
        <f>SUBTOTAL(109,B3:B18)</f>
        <v>582338671.68999994</v>
      </c>
      <c r="C19" s="127">
        <f>SUBTOTAL(109,C3:C18)</f>
        <v>577340989.66999996</v>
      </c>
      <c r="D19" s="127">
        <f>SUBTOTAL(109,D3:D18)</f>
        <v>369920580.97000003</v>
      </c>
      <c r="E19" s="273">
        <f>+Table335[[#This Row],[รับโอนจริง]]*100/Table335[[#This Row],[รวมยอดประกัน 
OP-PP-IP
(ก่อนหัก Virtual account)]]</f>
        <v>64.07315392268292</v>
      </c>
      <c r="F19" s="127">
        <f>SUBTOTAL(109,F3:F18)</f>
        <v>271641076.76999998</v>
      </c>
      <c r="G19" s="127">
        <f>SUBTOTAL(109,G3:G18)</f>
        <v>58756454.060000002</v>
      </c>
      <c r="H19" s="127">
        <f>SUBTOTAL(109,H3:H18)</f>
        <v>39523050.140000001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0"/>
  <sheetViews>
    <sheetView topLeftCell="A22" zoomScale="60" zoomScaleNormal="60" workbookViewId="0">
      <selection activeCell="W40" sqref="W40"/>
    </sheetView>
  </sheetViews>
  <sheetFormatPr defaultRowHeight="34.5" x14ac:dyDescent="0.7"/>
  <cols>
    <col min="1" max="1" width="36.625" style="121" customWidth="1"/>
    <col min="2" max="2" width="21.5" style="121" customWidth="1"/>
    <col min="3" max="3" width="18.875" style="121" customWidth="1"/>
    <col min="4" max="4" width="20.125" style="121" bestFit="1" customWidth="1"/>
    <col min="5" max="5" width="21.75" style="121" customWidth="1"/>
    <col min="6" max="6" width="15.625" style="121" bestFit="1" customWidth="1"/>
    <col min="7" max="7" width="9" style="121"/>
    <col min="8" max="8" width="15" style="121" bestFit="1" customWidth="1"/>
    <col min="9" max="16384" width="9" style="121"/>
  </cols>
  <sheetData>
    <row r="1" spans="1:6" x14ac:dyDescent="0.7">
      <c r="A1" s="121" t="s">
        <v>2256</v>
      </c>
    </row>
    <row r="2" spans="1:6" ht="161.25" customHeight="1" x14ac:dyDescent="0.7">
      <c r="A2" s="123" t="s">
        <v>0</v>
      </c>
      <c r="B2" s="339" t="s">
        <v>2296</v>
      </c>
      <c r="C2" s="340" t="s">
        <v>2295</v>
      </c>
      <c r="D2" s="274" t="s">
        <v>2298</v>
      </c>
      <c r="E2" s="274" t="s">
        <v>2297</v>
      </c>
      <c r="F2" s="274" t="s">
        <v>2294</v>
      </c>
    </row>
    <row r="3" spans="1:6" x14ac:dyDescent="0.7">
      <c r="A3" s="124" t="s">
        <v>93</v>
      </c>
      <c r="B3" s="341">
        <v>113062673.56999999</v>
      </c>
      <c r="C3" s="342">
        <v>65733125.88000001</v>
      </c>
      <c r="D3" s="343">
        <v>311445310.08999997</v>
      </c>
      <c r="E3" s="352">
        <f>+Table3354[[#This Row],[ผลงานรายรับ IP ปกติ]]+Table3354[[#This Row],[ผลงานCOVID-19 No วัคซีน]]</f>
        <v>377178435.96999997</v>
      </c>
      <c r="F3" s="353">
        <f>+Table3354[[#This Row],[% ที่ทำได้]]*100/Table3354[[#This Row],[ประมาณการรายรับ IP 
]]</f>
        <v>333.60120016663075</v>
      </c>
    </row>
    <row r="4" spans="1:6" x14ac:dyDescent="0.7">
      <c r="A4" s="124" t="s">
        <v>96</v>
      </c>
      <c r="B4" s="344">
        <v>31948962.670000002</v>
      </c>
      <c r="C4" s="345">
        <v>15200907.159999998</v>
      </c>
      <c r="D4" s="345">
        <v>100643983.37</v>
      </c>
      <c r="E4" s="352">
        <f>+Table3354[[#This Row],[ผลงานรายรับ IP ปกติ]]+Table3354[[#This Row],[ผลงานCOVID-19 No วัคซีน]]</f>
        <v>115844890.53</v>
      </c>
      <c r="F4" s="353">
        <f>+Table3354[[#This Row],[% ที่ทำได้]]*100/Table3354[[#This Row],[ประมาณการรายรับ IP 
]]</f>
        <v>362.59358942748418</v>
      </c>
    </row>
    <row r="5" spans="1:6" x14ac:dyDescent="0.7">
      <c r="A5" s="124" t="s">
        <v>98</v>
      </c>
      <c r="B5" s="344">
        <v>4960315.21</v>
      </c>
      <c r="C5" s="345">
        <v>3116964.93</v>
      </c>
      <c r="D5" s="345">
        <v>40827342.939999998</v>
      </c>
      <c r="E5" s="352">
        <f>+Table3354[[#This Row],[ผลงานรายรับ IP ปกติ]]+Table3354[[#This Row],[ผลงานCOVID-19 No วัคซีน]]</f>
        <v>43944307.869999997</v>
      </c>
      <c r="F5" s="353">
        <f>+Table3354[[#This Row],[% ที่ทำได้]]*100/Table3354[[#This Row],[ประมาณการรายรับ IP 
]]</f>
        <v>885.91764856814416</v>
      </c>
    </row>
    <row r="6" spans="1:6" x14ac:dyDescent="0.7">
      <c r="A6" s="125" t="s">
        <v>228</v>
      </c>
      <c r="B6" s="344">
        <v>4020643.21</v>
      </c>
      <c r="C6" s="345">
        <v>5431251.2199999997</v>
      </c>
      <c r="D6" s="345">
        <v>66422447.850000001</v>
      </c>
      <c r="E6" s="352">
        <f>+Table3354[[#This Row],[ผลงานรายรับ IP ปกติ]]+Table3354[[#This Row],[ผลงานCOVID-19 No วัคซีน]]</f>
        <v>71853699.070000008</v>
      </c>
      <c r="F6" s="353">
        <f>+Table3354[[#This Row],[% ที่ทำได้]]*100/Table3354[[#This Row],[ประมาณการรายรับ IP 
]]</f>
        <v>1787.1195059359673</v>
      </c>
    </row>
    <row r="7" spans="1:6" x14ac:dyDescent="0.7">
      <c r="A7" s="125" t="s">
        <v>102</v>
      </c>
      <c r="B7" s="344">
        <v>5107535.04</v>
      </c>
      <c r="C7" s="345">
        <v>594386.29</v>
      </c>
      <c r="D7" s="345">
        <v>35137981.870000005</v>
      </c>
      <c r="E7" s="352">
        <f>+Table3354[[#This Row],[ผลงานรายรับ IP ปกติ]]+Table3354[[#This Row],[ผลงานCOVID-19 No วัคซีน]]</f>
        <v>35732368.160000004</v>
      </c>
      <c r="F7" s="353">
        <f>+Table3354[[#This Row],[% ที่ทำได้]]*100/Table3354[[#This Row],[ประมาณการรายรับ IP 
]]</f>
        <v>699.60103807726409</v>
      </c>
    </row>
    <row r="8" spans="1:6" x14ac:dyDescent="0.7">
      <c r="A8" s="125" t="s">
        <v>104</v>
      </c>
      <c r="B8" s="344">
        <v>3330034.79</v>
      </c>
      <c r="C8" s="345">
        <v>182149.64</v>
      </c>
      <c r="D8" s="345">
        <v>9863859.5899999999</v>
      </c>
      <c r="E8" s="352">
        <f>+Table3354[[#This Row],[ผลงานรายรับ IP ปกติ]]+Table3354[[#This Row],[ผลงานCOVID-19 No วัคซีน]]</f>
        <v>10046009.23</v>
      </c>
      <c r="F8" s="353">
        <f>+Table3354[[#This Row],[% ที่ทำได้]]*100/Table3354[[#This Row],[ประมาณการรายรับ IP 
]]</f>
        <v>301.67880708537581</v>
      </c>
    </row>
    <row r="9" spans="1:6" x14ac:dyDescent="0.7">
      <c r="A9" s="125" t="s">
        <v>106</v>
      </c>
      <c r="B9" s="344">
        <v>12980566.43</v>
      </c>
      <c r="C9" s="345">
        <v>19615245.400000002</v>
      </c>
      <c r="D9" s="345">
        <v>176139667.76999998</v>
      </c>
      <c r="E9" s="352">
        <f>+Table3354[[#This Row],[ผลงานรายรับ IP ปกติ]]+Table3354[[#This Row],[ผลงานCOVID-19 No วัคซีน]]</f>
        <v>195754913.16999999</v>
      </c>
      <c r="F9" s="353">
        <f>+Table3354[[#This Row],[% ที่ทำได้]]*100/Table3354[[#This Row],[ประมาณการรายรับ IP 
]]</f>
        <v>1508.061410306268</v>
      </c>
    </row>
    <row r="10" spans="1:6" x14ac:dyDescent="0.7">
      <c r="A10" s="125" t="s">
        <v>108</v>
      </c>
      <c r="B10" s="344">
        <v>6526096.8399999999</v>
      </c>
      <c r="C10" s="345">
        <v>274893.67000000016</v>
      </c>
      <c r="D10" s="345">
        <v>33793958.530000001</v>
      </c>
      <c r="E10" s="352">
        <f>+Table3354[[#This Row],[ผลงานรายรับ IP ปกติ]]+Table3354[[#This Row],[ผลงานCOVID-19 No วัคซีน]]</f>
        <v>34068852.200000003</v>
      </c>
      <c r="F10" s="353">
        <f>+Table3354[[#This Row],[% ที่ทำได้]]*100/Table3354[[#This Row],[ประมาณการรายรับ IP 
]]</f>
        <v>522.04024909933764</v>
      </c>
    </row>
    <row r="11" spans="1:6" x14ac:dyDescent="0.7">
      <c r="A11" s="125" t="s">
        <v>110</v>
      </c>
      <c r="B11" s="344">
        <v>5071974.59</v>
      </c>
      <c r="C11" s="345">
        <v>4026954.4299999997</v>
      </c>
      <c r="D11" s="345">
        <v>57132091.640000001</v>
      </c>
      <c r="E11" s="352">
        <f>+Table3354[[#This Row],[ผลงานรายรับ IP ปกติ]]+Table3354[[#This Row],[ผลงานCOVID-19 No วัคซีน]]</f>
        <v>61159046.07</v>
      </c>
      <c r="F11" s="353">
        <f>+Table3354[[#This Row],[% ที่ทำได้]]*100/Table3354[[#This Row],[ประมาณการรายรับ IP 
]]</f>
        <v>1205.8231953800068</v>
      </c>
    </row>
    <row r="12" spans="1:6" x14ac:dyDescent="0.7">
      <c r="A12" s="125" t="s">
        <v>112</v>
      </c>
      <c r="B12" s="344">
        <v>5701387.1500000004</v>
      </c>
      <c r="C12" s="345">
        <v>2558140.69</v>
      </c>
      <c r="D12" s="345">
        <v>40551770.63000001</v>
      </c>
      <c r="E12" s="352">
        <f>+Table3354[[#This Row],[ผลงานรายรับ IP ปกติ]]+Table3354[[#This Row],[ผลงานCOVID-19 No วัคซีน]]</f>
        <v>43109911.320000008</v>
      </c>
      <c r="F12" s="353">
        <f>+Table3354[[#This Row],[% ที่ทำได้]]*100/Table3354[[#This Row],[ประมาณการรายรับ IP 
]]</f>
        <v>756.13022209866961</v>
      </c>
    </row>
    <row r="13" spans="1:6" x14ac:dyDescent="0.7">
      <c r="A13" s="125" t="s">
        <v>114</v>
      </c>
      <c r="B13" s="344">
        <v>3223461.3</v>
      </c>
      <c r="C13" s="345">
        <v>3472956.5199999996</v>
      </c>
      <c r="D13" s="345">
        <v>38051006.990000002</v>
      </c>
      <c r="E13" s="352">
        <f>+Table3354[[#This Row],[ผลงานรายรับ IP ปกติ]]+Table3354[[#This Row],[ผลงานCOVID-19 No วัคซีน]]</f>
        <v>41523963.510000005</v>
      </c>
      <c r="F13" s="353">
        <f>+Table3354[[#This Row],[% ที่ทำได้]]*100/Table3354[[#This Row],[ประมาณการรายรับ IP 
]]</f>
        <v>1288.1793713484324</v>
      </c>
    </row>
    <row r="14" spans="1:6" x14ac:dyDescent="0.7">
      <c r="A14" s="125" t="s">
        <v>116</v>
      </c>
      <c r="B14" s="344">
        <v>7921277.5499999998</v>
      </c>
      <c r="C14" s="345">
        <v>6065935.3100000005</v>
      </c>
      <c r="D14" s="345">
        <v>75360733.900000006</v>
      </c>
      <c r="E14" s="352">
        <f>+Table3354[[#This Row],[ผลงานรายรับ IP ปกติ]]+Table3354[[#This Row],[ผลงานCOVID-19 No วัคซีน]]</f>
        <v>81426669.210000008</v>
      </c>
      <c r="F14" s="353">
        <f>+Table3354[[#This Row],[% ที่ทำได้]]*100/Table3354[[#This Row],[ประมาณการรายรับ IP 
]]</f>
        <v>1027.9486950940131</v>
      </c>
    </row>
    <row r="15" spans="1:6" x14ac:dyDescent="0.7">
      <c r="A15" s="125" t="s">
        <v>118</v>
      </c>
      <c r="B15" s="344">
        <v>2687737.79</v>
      </c>
      <c r="C15" s="345">
        <v>0</v>
      </c>
      <c r="D15" s="345">
        <v>15301976.489999998</v>
      </c>
      <c r="E15" s="352">
        <f>+Table3354[[#This Row],[ผลงานรายรับ IP ปกติ]]+Table3354[[#This Row],[ผลงานCOVID-19 No วัคซีน]]</f>
        <v>15301976.489999998</v>
      </c>
      <c r="F15" s="353">
        <f>+Table3354[[#This Row],[% ที่ทำได้]]*100/Table3354[[#This Row],[ประมาณการรายรับ IP 
]]</f>
        <v>569.32549547550911</v>
      </c>
    </row>
    <row r="16" spans="1:6" x14ac:dyDescent="0.7">
      <c r="A16" s="125" t="s">
        <v>120</v>
      </c>
      <c r="B16" s="344">
        <v>5263404.3600000003</v>
      </c>
      <c r="C16" s="345">
        <v>2109693.6800000002</v>
      </c>
      <c r="D16" s="345">
        <v>112243323.79999998</v>
      </c>
      <c r="E16" s="352">
        <f>+Table3354[[#This Row],[ผลงานรายรับ IP ปกติ]]+Table3354[[#This Row],[ผลงานCOVID-19 No วัคซีน]]</f>
        <v>114353017.47999999</v>
      </c>
      <c r="F16" s="353">
        <f>+Table3354[[#This Row],[% ที่ทำได้]]*100/Table3354[[#This Row],[ประมาณการรายรับ IP 
]]</f>
        <v>2172.6055924762727</v>
      </c>
    </row>
    <row r="17" spans="1:6" x14ac:dyDescent="0.7">
      <c r="A17" s="125" t="s">
        <v>122</v>
      </c>
      <c r="B17" s="344">
        <v>2388910.37</v>
      </c>
      <c r="C17" s="345">
        <v>130621.89999999997</v>
      </c>
      <c r="D17" s="345">
        <v>16916126.729999997</v>
      </c>
      <c r="E17" s="352">
        <f>+Table3354[[#This Row],[ผลงานรายรับ IP ปกติ]]+Table3354[[#This Row],[ผลงานCOVID-19 No วัคซีน]]</f>
        <v>17046748.629999995</v>
      </c>
      <c r="F17" s="353">
        <f>+Table3354[[#This Row],[% ที่ทำได้]]*100/Table3354[[#This Row],[ประมาณการรายรับ IP 
]]</f>
        <v>713.5784098086524</v>
      </c>
    </row>
    <row r="18" spans="1:6" ht="38.25" customHeight="1" x14ac:dyDescent="0.7">
      <c r="A18" s="125" t="s">
        <v>124</v>
      </c>
      <c r="B18" s="344">
        <v>3746159.99</v>
      </c>
      <c r="C18" s="345">
        <v>0</v>
      </c>
      <c r="D18" s="345">
        <v>9335943.5300000012</v>
      </c>
      <c r="E18" s="352">
        <f>+Table3354[[#This Row],[ผลงานรายรับ IP ปกติ]]+Table3354[[#This Row],[ผลงานCOVID-19 No วัคซีน]]</f>
        <v>9335943.5300000012</v>
      </c>
      <c r="F18" s="353">
        <f>+Table3354[[#This Row],[% ที่ทำได้]]*100/Table3354[[#This Row],[ประมาณการรายรับ IP 
]]</f>
        <v>249.21368961607004</v>
      </c>
    </row>
    <row r="19" spans="1:6" ht="33.75" customHeight="1" x14ac:dyDescent="0.7">
      <c r="A19" s="126" t="s">
        <v>226</v>
      </c>
      <c r="B19" s="127">
        <f>SUBTOTAL(109,B3:B18)</f>
        <v>217941140.86000007</v>
      </c>
      <c r="C19" s="127">
        <f>SUBTOTAL(109,C3:C18)</f>
        <v>128513226.72000004</v>
      </c>
      <c r="D19" s="127">
        <f>SUBTOTAL(109,D3:D18)</f>
        <v>1139167525.72</v>
      </c>
      <c r="E19" s="352">
        <f>+Table3354[[#This Row],[ผลงานรายรับ IP ปกติ]]+Table3354[[#This Row],[ผลงานCOVID-19 No วัคซีน]]</f>
        <v>1267680752.4400001</v>
      </c>
      <c r="F19" s="353">
        <f>+Table3354[[#This Row],[% ที่ทำได้]]*100/Table3354[[#This Row],[ประมาณการรายรับ IP 
]]</f>
        <v>581.66197875155956</v>
      </c>
    </row>
    <row r="22" spans="1:6" ht="103.5" x14ac:dyDescent="0.7">
      <c r="A22" s="123" t="s">
        <v>0</v>
      </c>
      <c r="B22" s="339" t="s">
        <v>2296</v>
      </c>
      <c r="C22" s="340" t="s">
        <v>2295</v>
      </c>
      <c r="D22" s="274" t="s">
        <v>2298</v>
      </c>
    </row>
    <row r="23" spans="1:6" x14ac:dyDescent="0.7">
      <c r="A23" s="125" t="s">
        <v>118</v>
      </c>
      <c r="B23" s="344">
        <v>2687737.79</v>
      </c>
      <c r="C23" s="345">
        <v>0</v>
      </c>
      <c r="D23" s="345">
        <v>15301976.489999998</v>
      </c>
    </row>
    <row r="24" spans="1:6" x14ac:dyDescent="0.7">
      <c r="A24" s="125" t="s">
        <v>122</v>
      </c>
      <c r="B24" s="344">
        <v>2388910.37</v>
      </c>
      <c r="C24" s="345">
        <v>130621.89999999997</v>
      </c>
      <c r="D24" s="345">
        <v>16916126.729999997</v>
      </c>
    </row>
    <row r="25" spans="1:6" x14ac:dyDescent="0.7">
      <c r="A25" s="125" t="s">
        <v>124</v>
      </c>
      <c r="B25" s="344">
        <v>3746159.99</v>
      </c>
      <c r="C25" s="345">
        <v>0</v>
      </c>
      <c r="D25" s="345">
        <v>9335943.5300000012</v>
      </c>
    </row>
    <row r="26" spans="1:6" x14ac:dyDescent="0.7">
      <c r="A26" s="126" t="s">
        <v>226</v>
      </c>
      <c r="B26" s="127">
        <f>SUBTOTAL(109,B23:B25)</f>
        <v>8822808.1500000004</v>
      </c>
      <c r="C26" s="127">
        <f>SUBTOTAL(109,C23:C25)</f>
        <v>130621.89999999997</v>
      </c>
      <c r="D26" s="127">
        <f>SUBTOTAL(109,D23:D25)</f>
        <v>41554046.75</v>
      </c>
    </row>
    <row r="29" spans="1:6" ht="103.5" x14ac:dyDescent="0.7">
      <c r="A29" s="346" t="s">
        <v>0</v>
      </c>
      <c r="B29" s="347" t="s">
        <v>2296</v>
      </c>
      <c r="C29" s="348" t="s">
        <v>2295</v>
      </c>
      <c r="D29" s="349" t="s">
        <v>2298</v>
      </c>
    </row>
    <row r="30" spans="1:6" x14ac:dyDescent="0.7">
      <c r="A30" s="350" t="s">
        <v>98</v>
      </c>
      <c r="B30" s="344">
        <v>4960315.21</v>
      </c>
      <c r="C30" s="345">
        <v>3116964.93</v>
      </c>
      <c r="D30" s="345">
        <v>40827342.939999998</v>
      </c>
    </row>
    <row r="31" spans="1:6" x14ac:dyDescent="0.7">
      <c r="A31" s="351" t="s">
        <v>228</v>
      </c>
      <c r="B31" s="344">
        <v>4020643.21</v>
      </c>
      <c r="C31" s="345">
        <v>5431251.2199999997</v>
      </c>
      <c r="D31" s="345">
        <v>66422447.850000001</v>
      </c>
    </row>
    <row r="32" spans="1:6" x14ac:dyDescent="0.7">
      <c r="A32" s="351" t="s">
        <v>102</v>
      </c>
      <c r="B32" s="344">
        <v>5107535.04</v>
      </c>
      <c r="C32" s="345">
        <v>594386.29</v>
      </c>
      <c r="D32" s="345">
        <v>35137981.870000005</v>
      </c>
    </row>
    <row r="33" spans="1:4" x14ac:dyDescent="0.7">
      <c r="A33" s="351" t="s">
        <v>104</v>
      </c>
      <c r="B33" s="344">
        <v>3330034.79</v>
      </c>
      <c r="C33" s="345">
        <v>182149.64</v>
      </c>
      <c r="D33" s="345">
        <v>9863859.5899999999</v>
      </c>
    </row>
    <row r="34" spans="1:4" x14ac:dyDescent="0.7">
      <c r="A34" s="351" t="s">
        <v>106</v>
      </c>
      <c r="B34" s="344">
        <v>12980566.43</v>
      </c>
      <c r="C34" s="345">
        <v>19615245.400000002</v>
      </c>
      <c r="D34" s="345">
        <v>176139667.76999998</v>
      </c>
    </row>
    <row r="35" spans="1:4" x14ac:dyDescent="0.7">
      <c r="A35" s="351" t="s">
        <v>108</v>
      </c>
      <c r="B35" s="344">
        <v>6526096.8399999999</v>
      </c>
      <c r="C35" s="345">
        <v>274893.67000000016</v>
      </c>
      <c r="D35" s="345">
        <v>33793958.530000001</v>
      </c>
    </row>
    <row r="36" spans="1:4" x14ac:dyDescent="0.7">
      <c r="A36" s="351" t="s">
        <v>110</v>
      </c>
      <c r="B36" s="344">
        <v>5071974.59</v>
      </c>
      <c r="C36" s="345">
        <v>4026954.4299999997</v>
      </c>
      <c r="D36" s="345">
        <v>57132091.640000001</v>
      </c>
    </row>
    <row r="37" spans="1:4" x14ac:dyDescent="0.7">
      <c r="A37" s="351" t="s">
        <v>112</v>
      </c>
      <c r="B37" s="344">
        <v>5701387.1500000004</v>
      </c>
      <c r="C37" s="345">
        <v>2558140.69</v>
      </c>
      <c r="D37" s="345">
        <v>40551770.63000001</v>
      </c>
    </row>
    <row r="38" spans="1:4" x14ac:dyDescent="0.7">
      <c r="A38" s="351" t="s">
        <v>114</v>
      </c>
      <c r="B38" s="344">
        <v>3223461.3</v>
      </c>
      <c r="C38" s="345">
        <v>3472956.5199999996</v>
      </c>
      <c r="D38" s="345">
        <v>38051006.990000002</v>
      </c>
    </row>
    <row r="39" spans="1:4" x14ac:dyDescent="0.7">
      <c r="A39" s="351" t="s">
        <v>116</v>
      </c>
      <c r="B39" s="344">
        <v>7921277.5499999998</v>
      </c>
      <c r="C39" s="345">
        <v>6065935.3100000005</v>
      </c>
      <c r="D39" s="345">
        <v>75360733.900000006</v>
      </c>
    </row>
    <row r="40" spans="1:4" x14ac:dyDescent="0.7">
      <c r="A40" s="351" t="s">
        <v>120</v>
      </c>
      <c r="B40" s="344">
        <v>5263404.3600000003</v>
      </c>
      <c r="C40" s="345">
        <v>2109693.6800000002</v>
      </c>
      <c r="D40" s="345">
        <v>112243323.79999998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10" zoomScaleNormal="110" workbookViewId="0">
      <selection activeCell="A2" sqref="A2:H20"/>
    </sheetView>
  </sheetViews>
  <sheetFormatPr defaultRowHeight="21" x14ac:dyDescent="0.35"/>
  <cols>
    <col min="1" max="1" width="19.875" style="133" bestFit="1" customWidth="1"/>
    <col min="2" max="2" width="13.75" style="133" bestFit="1" customWidth="1"/>
    <col min="3" max="4" width="12.625" style="133" bestFit="1" customWidth="1"/>
    <col min="5" max="6" width="12.625" style="133" customWidth="1"/>
    <col min="7" max="7" width="12.25" style="133" bestFit="1" customWidth="1"/>
    <col min="8" max="8" width="13.75" style="133" bestFit="1" customWidth="1"/>
    <col min="9" max="16384" width="9" style="133"/>
  </cols>
  <sheetData>
    <row r="1" spans="1:8" x14ac:dyDescent="0.35">
      <c r="A1" s="475" t="s">
        <v>2319</v>
      </c>
      <c r="B1" s="475"/>
      <c r="C1" s="475"/>
      <c r="D1" s="475"/>
      <c r="E1" s="475"/>
      <c r="F1" s="475"/>
      <c r="G1" s="475"/>
      <c r="H1" s="475"/>
    </row>
    <row r="2" spans="1:8" ht="22.5" customHeight="1" x14ac:dyDescent="0.35">
      <c r="A2" s="476" t="s">
        <v>0</v>
      </c>
      <c r="B2" s="137" t="s">
        <v>2306</v>
      </c>
      <c r="C2" s="137" t="s">
        <v>2309</v>
      </c>
      <c r="D2" s="137" t="s">
        <v>2310</v>
      </c>
      <c r="E2" s="137" t="s">
        <v>2311</v>
      </c>
      <c r="F2" s="137" t="s">
        <v>2312</v>
      </c>
      <c r="G2" s="137" t="s">
        <v>2305</v>
      </c>
      <c r="H2" s="473" t="s">
        <v>2318</v>
      </c>
    </row>
    <row r="3" spans="1:8" x14ac:dyDescent="0.35">
      <c r="A3" s="476"/>
      <c r="B3" s="379" t="s">
        <v>2313</v>
      </c>
      <c r="C3" s="379" t="s">
        <v>2315</v>
      </c>
      <c r="D3" s="379" t="s">
        <v>2314</v>
      </c>
      <c r="E3" s="379" t="s">
        <v>2316</v>
      </c>
      <c r="F3" s="379"/>
      <c r="G3" s="379" t="s">
        <v>2317</v>
      </c>
      <c r="H3" s="474"/>
    </row>
    <row r="4" spans="1:8" x14ac:dyDescent="0.35">
      <c r="A4" s="378" t="s">
        <v>93</v>
      </c>
      <c r="B4" s="376">
        <v>10497220.1</v>
      </c>
      <c r="C4" s="377">
        <v>1049000</v>
      </c>
      <c r="D4" s="377">
        <v>2200000</v>
      </c>
      <c r="E4" s="377">
        <v>290000</v>
      </c>
      <c r="F4" s="377"/>
      <c r="G4" s="377">
        <v>500000</v>
      </c>
      <c r="H4" s="380">
        <f>SUM(B4:G4)</f>
        <v>14536220.1</v>
      </c>
    </row>
    <row r="5" spans="1:8" x14ac:dyDescent="0.35">
      <c r="A5" s="378" t="s">
        <v>96</v>
      </c>
      <c r="B5" s="377">
        <v>3942759.62</v>
      </c>
      <c r="C5" s="377">
        <v>1060000</v>
      </c>
      <c r="D5" s="377"/>
      <c r="E5" s="377">
        <v>50000</v>
      </c>
      <c r="F5" s="377"/>
      <c r="G5" s="377"/>
      <c r="H5" s="380">
        <f t="shared" ref="H5:H19" si="0">SUM(B5:G5)</f>
        <v>5052759.62</v>
      </c>
    </row>
    <row r="6" spans="1:8" x14ac:dyDescent="0.35">
      <c r="A6" s="378" t="s">
        <v>98</v>
      </c>
      <c r="B6" s="376">
        <v>1402904.49</v>
      </c>
      <c r="C6" s="377">
        <v>60000</v>
      </c>
      <c r="D6" s="377"/>
      <c r="E6" s="377">
        <v>700000</v>
      </c>
      <c r="F6" s="377"/>
      <c r="G6" s="377">
        <v>300000</v>
      </c>
      <c r="H6" s="380">
        <f t="shared" si="0"/>
        <v>2462904.4900000002</v>
      </c>
    </row>
    <row r="7" spans="1:8" x14ac:dyDescent="0.35">
      <c r="A7" s="378" t="s">
        <v>228</v>
      </c>
      <c r="B7" s="376">
        <v>1456336.55</v>
      </c>
      <c r="C7" s="377">
        <v>60000</v>
      </c>
      <c r="D7" s="377"/>
      <c r="E7" s="377">
        <v>1000000</v>
      </c>
      <c r="F7" s="377"/>
      <c r="G7" s="377"/>
      <c r="H7" s="380">
        <f t="shared" si="0"/>
        <v>2516336.5499999998</v>
      </c>
    </row>
    <row r="8" spans="1:8" x14ac:dyDescent="0.35">
      <c r="A8" s="378" t="s">
        <v>102</v>
      </c>
      <c r="B8" s="376">
        <v>779602.2</v>
      </c>
      <c r="C8" s="377">
        <v>60000</v>
      </c>
      <c r="D8" s="377"/>
      <c r="E8" s="377"/>
      <c r="F8" s="377"/>
      <c r="G8" s="377"/>
      <c r="H8" s="380">
        <f t="shared" si="0"/>
        <v>839602.2</v>
      </c>
    </row>
    <row r="9" spans="1:8" x14ac:dyDescent="0.35">
      <c r="A9" s="378" t="s">
        <v>104</v>
      </c>
      <c r="B9" s="376">
        <v>1138584.19</v>
      </c>
      <c r="C9" s="377">
        <v>60000</v>
      </c>
      <c r="D9" s="377"/>
      <c r="E9" s="377"/>
      <c r="F9" s="377"/>
      <c r="G9" s="377"/>
      <c r="H9" s="380">
        <f t="shared" si="0"/>
        <v>1198584.19</v>
      </c>
    </row>
    <row r="10" spans="1:8" x14ac:dyDescent="0.35">
      <c r="A10" s="378" t="s">
        <v>106</v>
      </c>
      <c r="B10" s="376">
        <v>0</v>
      </c>
      <c r="C10" s="377">
        <v>60000</v>
      </c>
      <c r="D10" s="377"/>
      <c r="E10" s="377"/>
      <c r="F10" s="377"/>
      <c r="G10" s="377">
        <v>150000</v>
      </c>
      <c r="H10" s="380">
        <f t="shared" si="0"/>
        <v>210000</v>
      </c>
    </row>
    <row r="11" spans="1:8" x14ac:dyDescent="0.35">
      <c r="A11" s="378" t="s">
        <v>108</v>
      </c>
      <c r="B11" s="376">
        <v>1813157.61</v>
      </c>
      <c r="C11" s="377">
        <v>60000</v>
      </c>
      <c r="D11" s="377"/>
      <c r="E11" s="377"/>
      <c r="F11" s="377"/>
      <c r="G11" s="377"/>
      <c r="H11" s="380">
        <f t="shared" si="0"/>
        <v>1873157.61</v>
      </c>
    </row>
    <row r="12" spans="1:8" x14ac:dyDescent="0.35">
      <c r="A12" s="378" t="s">
        <v>110</v>
      </c>
      <c r="B12" s="376">
        <v>1795816.91</v>
      </c>
      <c r="C12" s="377">
        <v>60000</v>
      </c>
      <c r="D12" s="377"/>
      <c r="E12" s="377"/>
      <c r="F12" s="377"/>
      <c r="G12" s="377">
        <v>150000</v>
      </c>
      <c r="H12" s="380">
        <f t="shared" si="0"/>
        <v>2005816.91</v>
      </c>
    </row>
    <row r="13" spans="1:8" x14ac:dyDescent="0.35">
      <c r="A13" s="378" t="s">
        <v>112</v>
      </c>
      <c r="B13" s="376">
        <v>1618023.73</v>
      </c>
      <c r="C13" s="377">
        <v>60000</v>
      </c>
      <c r="D13" s="377"/>
      <c r="E13" s="377"/>
      <c r="F13" s="377"/>
      <c r="G13" s="377"/>
      <c r="H13" s="380">
        <f t="shared" si="0"/>
        <v>1678023.73</v>
      </c>
    </row>
    <row r="14" spans="1:8" x14ac:dyDescent="0.35">
      <c r="A14" s="378" t="s">
        <v>114</v>
      </c>
      <c r="B14" s="376">
        <v>1571334.51</v>
      </c>
      <c r="C14" s="377">
        <v>60000</v>
      </c>
      <c r="D14" s="377"/>
      <c r="E14" s="377"/>
      <c r="F14" s="377"/>
      <c r="G14" s="377">
        <v>150000</v>
      </c>
      <c r="H14" s="380">
        <f t="shared" si="0"/>
        <v>1781334.51</v>
      </c>
    </row>
    <row r="15" spans="1:8" x14ac:dyDescent="0.35">
      <c r="A15" s="378" t="s">
        <v>116</v>
      </c>
      <c r="B15" s="376">
        <v>2970505.46</v>
      </c>
      <c r="C15" s="377">
        <v>60000</v>
      </c>
      <c r="D15" s="377"/>
      <c r="E15" s="377"/>
      <c r="F15" s="377"/>
      <c r="G15" s="377"/>
      <c r="H15" s="380">
        <f t="shared" si="0"/>
        <v>3030505.46</v>
      </c>
    </row>
    <row r="16" spans="1:8" x14ac:dyDescent="0.35">
      <c r="A16" s="378" t="s">
        <v>118</v>
      </c>
      <c r="B16" s="376">
        <v>931575.47</v>
      </c>
      <c r="C16" s="377">
        <v>60000</v>
      </c>
      <c r="D16" s="377"/>
      <c r="E16" s="377"/>
      <c r="F16" s="377"/>
      <c r="G16" s="377">
        <v>150000</v>
      </c>
      <c r="H16" s="380">
        <f t="shared" si="0"/>
        <v>1141575.47</v>
      </c>
    </row>
    <row r="17" spans="1:8" x14ac:dyDescent="0.35">
      <c r="A17" s="378" t="s">
        <v>120</v>
      </c>
      <c r="B17" s="376">
        <v>1895399.21</v>
      </c>
      <c r="C17" s="377">
        <v>60000</v>
      </c>
      <c r="D17" s="377"/>
      <c r="E17" s="377"/>
      <c r="F17" s="377"/>
      <c r="G17" s="377">
        <v>1500000</v>
      </c>
      <c r="H17" s="380">
        <f t="shared" si="0"/>
        <v>3455399.21</v>
      </c>
    </row>
    <row r="18" spans="1:8" x14ac:dyDescent="0.35">
      <c r="A18" s="378" t="s">
        <v>122</v>
      </c>
      <c r="B18" s="376">
        <v>0</v>
      </c>
      <c r="C18" s="377">
        <v>60000</v>
      </c>
      <c r="D18" s="377"/>
      <c r="E18" s="377"/>
      <c r="F18" s="377"/>
      <c r="G18" s="377"/>
      <c r="H18" s="380">
        <f t="shared" si="0"/>
        <v>60000</v>
      </c>
    </row>
    <row r="19" spans="1:8" x14ac:dyDescent="0.35">
      <c r="A19" s="378" t="s">
        <v>124</v>
      </c>
      <c r="B19" s="376">
        <v>920630.12</v>
      </c>
      <c r="C19" s="377">
        <v>60000</v>
      </c>
      <c r="D19" s="377"/>
      <c r="E19" s="377"/>
      <c r="F19" s="377"/>
      <c r="G19" s="377"/>
      <c r="H19" s="380">
        <f t="shared" si="0"/>
        <v>980630.12</v>
      </c>
    </row>
    <row r="20" spans="1:8" x14ac:dyDescent="0.35">
      <c r="A20" s="381" t="s">
        <v>226</v>
      </c>
      <c r="B20" s="380">
        <f>SUM(B4:B19)</f>
        <v>32733850.170000002</v>
      </c>
      <c r="C20" s="380">
        <f t="shared" ref="C20:H20" si="1">SUM(C4:C19)</f>
        <v>2949000</v>
      </c>
      <c r="D20" s="380">
        <f t="shared" si="1"/>
        <v>2200000</v>
      </c>
      <c r="E20" s="380">
        <f t="shared" si="1"/>
        <v>2040000</v>
      </c>
      <c r="F20" s="380"/>
      <c r="G20" s="380">
        <f t="shared" si="1"/>
        <v>2900000</v>
      </c>
      <c r="H20" s="380">
        <f t="shared" si="1"/>
        <v>42822850.170000002</v>
      </c>
    </row>
  </sheetData>
  <mergeCells count="3">
    <mergeCell ref="H2:H3"/>
    <mergeCell ref="A1:H1"/>
    <mergeCell ref="A2:A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9"/>
  <sheetViews>
    <sheetView zoomScale="60" zoomScaleNormal="60" workbookViewId="0">
      <selection activeCell="M3" sqref="M3"/>
    </sheetView>
  </sheetViews>
  <sheetFormatPr defaultRowHeight="34.5" x14ac:dyDescent="0.7"/>
  <cols>
    <col min="1" max="1" width="36.625" style="287" customWidth="1"/>
    <col min="2" max="2" width="35.125" style="288" bestFit="1" customWidth="1"/>
    <col min="3" max="3" width="43.625" style="288" bestFit="1" customWidth="1"/>
    <col min="4" max="4" width="34.125" style="289" bestFit="1" customWidth="1"/>
    <col min="5" max="5" width="31" style="289" bestFit="1" customWidth="1"/>
    <col min="6" max="6" width="42.25" style="289" bestFit="1" customWidth="1"/>
    <col min="7" max="7" width="20.125" style="289" customWidth="1"/>
    <col min="8" max="16384" width="9" style="287"/>
  </cols>
  <sheetData>
    <row r="1" spans="1:7" x14ac:dyDescent="0.7">
      <c r="A1" s="287" t="s">
        <v>2327</v>
      </c>
    </row>
    <row r="2" spans="1:7" ht="226.5" customHeight="1" x14ac:dyDescent="0.7">
      <c r="A2" s="290" t="s">
        <v>0</v>
      </c>
      <c r="B2" s="384" t="s">
        <v>2270</v>
      </c>
      <c r="C2" s="384" t="s">
        <v>2271</v>
      </c>
      <c r="D2" s="384" t="s">
        <v>2262</v>
      </c>
      <c r="E2" s="385" t="s">
        <v>2284</v>
      </c>
      <c r="F2" s="386" t="s">
        <v>2282</v>
      </c>
      <c r="G2" s="384" t="s">
        <v>2280</v>
      </c>
    </row>
    <row r="3" spans="1:7" x14ac:dyDescent="0.7">
      <c r="A3" s="296" t="s">
        <v>93</v>
      </c>
      <c r="B3" s="387">
        <v>10467280</v>
      </c>
      <c r="C3" s="387">
        <v>94960368.739999995</v>
      </c>
      <c r="D3" s="387">
        <v>173720741.34999999</v>
      </c>
      <c r="E3" s="387">
        <v>41510000</v>
      </c>
      <c r="F3" s="387">
        <v>1254200</v>
      </c>
      <c r="G3" s="387">
        <f>SUM(Table337[[#This Row],[ฉีดวัคซีน COVID19]:[ค่าบริการดูแลรักษา แบบผู้ป่วยนอกและแยกกักตัวที่บ้าน]])</f>
        <v>321912590.08999997</v>
      </c>
    </row>
    <row r="4" spans="1:7" x14ac:dyDescent="0.7">
      <c r="A4" s="296" t="s">
        <v>96</v>
      </c>
      <c r="B4" s="388">
        <v>2715400</v>
      </c>
      <c r="C4" s="388">
        <v>21863535</v>
      </c>
      <c r="D4" s="388">
        <v>54776948.370000005</v>
      </c>
      <c r="E4" s="388">
        <v>21546000</v>
      </c>
      <c r="F4" s="388">
        <v>2457500</v>
      </c>
      <c r="G4" s="387">
        <f>SUM(Table337[[#This Row],[ฉีดวัคซีน COVID19]:[ค่าบริการดูแลรักษา แบบผู้ป่วยนอกและแยกกักตัวที่บ้าน]])</f>
        <v>103359383.37</v>
      </c>
    </row>
    <row r="5" spans="1:7" x14ac:dyDescent="0.7">
      <c r="A5" s="296" t="s">
        <v>98</v>
      </c>
      <c r="B5" s="388">
        <v>2403200</v>
      </c>
      <c r="C5" s="388">
        <v>9785936</v>
      </c>
      <c r="D5" s="388">
        <v>25566506.940000001</v>
      </c>
      <c r="E5" s="388">
        <v>3286000</v>
      </c>
      <c r="F5" s="388">
        <v>2188900</v>
      </c>
      <c r="G5" s="387">
        <f>SUM(Table337[[#This Row],[ฉีดวัคซีน COVID19]:[ค่าบริการดูแลรักษา แบบผู้ป่วยนอกและแยกกักตัวที่บ้าน]])</f>
        <v>43230542.939999998</v>
      </c>
    </row>
    <row r="6" spans="1:7" x14ac:dyDescent="0.7">
      <c r="A6" s="296" t="s">
        <v>228</v>
      </c>
      <c r="B6" s="388">
        <v>2185280</v>
      </c>
      <c r="C6" s="388">
        <v>5202430</v>
      </c>
      <c r="D6" s="388">
        <v>37468817.850000001</v>
      </c>
      <c r="E6" s="388">
        <v>23540000</v>
      </c>
      <c r="F6" s="388">
        <v>211200</v>
      </c>
      <c r="G6" s="387">
        <f>SUM(Table337[[#This Row],[ฉีดวัคซีน COVID19]:[ค่าบริการดูแลรักษา แบบผู้ป่วยนอกและแยกกักตัวที่บ้าน]])</f>
        <v>68607727.849999994</v>
      </c>
    </row>
    <row r="7" spans="1:7" x14ac:dyDescent="0.7">
      <c r="A7" s="296" t="s">
        <v>102</v>
      </c>
      <c r="B7" s="388">
        <v>1591800</v>
      </c>
      <c r="C7" s="388">
        <v>4660130</v>
      </c>
      <c r="D7" s="388">
        <v>15264051.870000001</v>
      </c>
      <c r="E7" s="388">
        <v>14230000</v>
      </c>
      <c r="F7" s="388">
        <v>983800</v>
      </c>
      <c r="G7" s="387">
        <f>SUM(Table337[[#This Row],[ฉีดวัคซีน COVID19]:[ค่าบริการดูแลรักษา แบบผู้ป่วยนอกและแยกกักตัวที่บ้าน]])</f>
        <v>36729781.870000005</v>
      </c>
    </row>
    <row r="8" spans="1:7" x14ac:dyDescent="0.7">
      <c r="A8" s="296" t="s">
        <v>104</v>
      </c>
      <c r="B8" s="388">
        <v>1175480</v>
      </c>
      <c r="C8" s="388">
        <v>251830</v>
      </c>
      <c r="D8" s="388">
        <v>7598229.5900000008</v>
      </c>
      <c r="E8" s="388">
        <v>206000</v>
      </c>
      <c r="F8" s="388">
        <v>1807800</v>
      </c>
      <c r="G8" s="387">
        <f>SUM(Table337[[#This Row],[ฉีดวัคซีน COVID19]:[ค่าบริการดูแลรักษา แบบผู้ป่วยนอกและแยกกักตัวที่บ้าน]])</f>
        <v>11039339.59</v>
      </c>
    </row>
    <row r="9" spans="1:7" ht="40.5" customHeight="1" x14ac:dyDescent="0.7">
      <c r="A9" s="296" t="s">
        <v>106</v>
      </c>
      <c r="B9" s="388">
        <v>4154920</v>
      </c>
      <c r="C9" s="388">
        <v>35409090</v>
      </c>
      <c r="D9" s="388">
        <v>111635977.77</v>
      </c>
      <c r="E9" s="388">
        <v>28294000</v>
      </c>
      <c r="F9" s="388">
        <v>800600</v>
      </c>
      <c r="G9" s="387">
        <f>SUM(Table337[[#This Row],[ฉีดวัคซีน COVID19]:[ค่าบริการดูแลรักษา แบบผู้ป่วยนอกและแยกกักตัวที่บ้าน]])</f>
        <v>180294587.76999998</v>
      </c>
    </row>
    <row r="10" spans="1:7" x14ac:dyDescent="0.7">
      <c r="A10" s="296" t="s">
        <v>108</v>
      </c>
      <c r="B10" s="388">
        <v>2040120</v>
      </c>
      <c r="C10" s="388">
        <v>3716860</v>
      </c>
      <c r="D10" s="388">
        <v>16297898.529999999</v>
      </c>
      <c r="E10" s="388">
        <v>11582000</v>
      </c>
      <c r="F10" s="388">
        <v>2197200</v>
      </c>
      <c r="G10" s="387">
        <f>SUM(Table337[[#This Row],[ฉีดวัคซีน COVID19]:[ค่าบริการดูแลรักษา แบบผู้ป่วยนอกและแยกกักตัวที่บ้าน]])</f>
        <v>35834078.530000001</v>
      </c>
    </row>
    <row r="11" spans="1:7" x14ac:dyDescent="0.7">
      <c r="A11" s="296" t="s">
        <v>110</v>
      </c>
      <c r="B11" s="388">
        <v>1679640</v>
      </c>
      <c r="C11" s="388">
        <v>4050590</v>
      </c>
      <c r="D11" s="388">
        <v>33674501.640000001</v>
      </c>
      <c r="E11" s="388">
        <v>19260000</v>
      </c>
      <c r="F11" s="388">
        <v>147000</v>
      </c>
      <c r="G11" s="387">
        <f>SUM(Table337[[#This Row],[ฉีดวัคซีน COVID19]:[ค่าบริการดูแลรักษา แบบผู้ป่วยนอกและแยกกักตัวที่บ้าน]])</f>
        <v>58811731.640000001</v>
      </c>
    </row>
    <row r="12" spans="1:7" x14ac:dyDescent="0.7">
      <c r="A12" s="296" t="s">
        <v>112</v>
      </c>
      <c r="B12" s="388">
        <v>1451680</v>
      </c>
      <c r="C12" s="388">
        <v>5363025</v>
      </c>
      <c r="D12" s="388">
        <v>24425145.630000006</v>
      </c>
      <c r="E12" s="388">
        <v>8642000</v>
      </c>
      <c r="F12" s="388">
        <v>2121600</v>
      </c>
      <c r="G12" s="387">
        <f>SUM(Table337[[#This Row],[ฉีดวัคซีน COVID19]:[ค่าบริการดูแลรักษา แบบผู้ป่วยนอกและแยกกักตัวที่บ้าน]])</f>
        <v>42003450.63000001</v>
      </c>
    </row>
    <row r="13" spans="1:7" x14ac:dyDescent="0.7">
      <c r="A13" s="296" t="s">
        <v>114</v>
      </c>
      <c r="B13" s="388">
        <v>5708880</v>
      </c>
      <c r="C13" s="388">
        <v>4067570</v>
      </c>
      <c r="D13" s="388">
        <v>25432636.990000002</v>
      </c>
      <c r="E13" s="388">
        <v>7129400</v>
      </c>
      <c r="F13" s="388">
        <v>1421400</v>
      </c>
      <c r="G13" s="387">
        <f>SUM(Table337[[#This Row],[ฉีดวัคซีน COVID19]:[ค่าบริการดูแลรักษา แบบผู้ป่วยนอกและแยกกักตัวที่บ้าน]])</f>
        <v>43759886.990000002</v>
      </c>
    </row>
    <row r="14" spans="1:7" x14ac:dyDescent="0.7">
      <c r="A14" s="296" t="s">
        <v>116</v>
      </c>
      <c r="B14" s="388">
        <v>3283480</v>
      </c>
      <c r="C14" s="388">
        <v>6160996</v>
      </c>
      <c r="D14" s="388">
        <v>60274937.900000006</v>
      </c>
      <c r="E14" s="388">
        <v>7664000</v>
      </c>
      <c r="F14" s="388">
        <v>1260800</v>
      </c>
      <c r="G14" s="387">
        <f>SUM(Table337[[#This Row],[ฉีดวัคซีน COVID19]:[ค่าบริการดูแลรักษา แบบผู้ป่วยนอกและแยกกักตัวที่บ้าน]])</f>
        <v>78644213.900000006</v>
      </c>
    </row>
    <row r="15" spans="1:7" x14ac:dyDescent="0.7">
      <c r="A15" s="296" t="s">
        <v>118</v>
      </c>
      <c r="B15" s="388">
        <v>745120</v>
      </c>
      <c r="C15" s="388">
        <v>2235970</v>
      </c>
      <c r="D15" s="388">
        <v>7871806.4899999993</v>
      </c>
      <c r="E15" s="388">
        <v>4918000</v>
      </c>
      <c r="F15" s="388">
        <v>276200</v>
      </c>
      <c r="G15" s="387">
        <f>SUM(Table337[[#This Row],[ฉีดวัคซีน COVID19]:[ค่าบริการดูแลรักษา แบบผู้ป่วยนอกและแยกกักตัวที่บ้าน]])</f>
        <v>16047096.489999998</v>
      </c>
    </row>
    <row r="16" spans="1:7" x14ac:dyDescent="0.7">
      <c r="A16" s="296" t="s">
        <v>120</v>
      </c>
      <c r="B16" s="388">
        <v>9312160</v>
      </c>
      <c r="C16" s="388">
        <v>42746780</v>
      </c>
      <c r="D16" s="388">
        <v>42508343.79999999</v>
      </c>
      <c r="E16" s="388">
        <v>26652000</v>
      </c>
      <c r="F16" s="388">
        <v>336200</v>
      </c>
      <c r="G16" s="387">
        <f>SUM(Table337[[#This Row],[ฉีดวัคซีน COVID19]:[ค่าบริการดูแลรักษา แบบผู้ป่วยนอกและแยกกักตัวที่บ้าน]])</f>
        <v>121555483.79999998</v>
      </c>
    </row>
    <row r="17" spans="1:7" x14ac:dyDescent="0.7">
      <c r="A17" s="296" t="s">
        <v>122</v>
      </c>
      <c r="B17" s="388">
        <v>628600</v>
      </c>
      <c r="C17" s="388">
        <v>1791600</v>
      </c>
      <c r="D17" s="388">
        <v>10948826.729999999</v>
      </c>
      <c r="E17" s="388">
        <v>3156000</v>
      </c>
      <c r="F17" s="388">
        <v>1019700</v>
      </c>
      <c r="G17" s="387">
        <f>SUM(Table337[[#This Row],[ฉีดวัคซีน COVID19]:[ค่าบริการดูแลรักษา แบบผู้ป่วยนอกและแยกกักตัวที่บ้าน]])</f>
        <v>17544726.729999997</v>
      </c>
    </row>
    <row r="18" spans="1:7" ht="38.25" customHeight="1" x14ac:dyDescent="0.7">
      <c r="A18" s="296" t="s">
        <v>124</v>
      </c>
      <c r="B18" s="388">
        <v>527040</v>
      </c>
      <c r="C18" s="388">
        <v>2532828</v>
      </c>
      <c r="D18" s="388">
        <v>4753415.53</v>
      </c>
      <c r="E18" s="388">
        <v>1846000</v>
      </c>
      <c r="F18" s="388">
        <v>203700</v>
      </c>
      <c r="G18" s="387">
        <f>SUM(Table337[[#This Row],[ฉีดวัคซีน COVID19]:[ค่าบริการดูแลรักษา แบบผู้ป่วยนอกและแยกกักตัวที่บ้าน]])</f>
        <v>9862983.5300000012</v>
      </c>
    </row>
    <row r="19" spans="1:7" ht="33.75" customHeight="1" x14ac:dyDescent="0.7">
      <c r="A19" s="308" t="s">
        <v>226</v>
      </c>
      <c r="B19" s="309">
        <f t="shared" ref="B19:G19" si="0">SUBTOTAL(109,B3:B18)</f>
        <v>50070080</v>
      </c>
      <c r="C19" s="309">
        <f t="shared" si="0"/>
        <v>244799538.74000001</v>
      </c>
      <c r="D19" s="309">
        <f t="shared" si="0"/>
        <v>652218786.9799999</v>
      </c>
      <c r="E19" s="309">
        <f t="shared" si="0"/>
        <v>223461400</v>
      </c>
      <c r="F19" s="309">
        <f t="shared" si="0"/>
        <v>18687800</v>
      </c>
      <c r="G19" s="309">
        <f t="shared" si="0"/>
        <v>1189237605.72</v>
      </c>
    </row>
  </sheetData>
  <pageMargins left="0.24" right="0.23" top="0.74803149606299213" bottom="0.74803149606299213" header="0.31496062992125984" footer="0.31496062992125984"/>
  <pageSetup paperSize="9" scale="54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F7" sqref="F7"/>
    </sheetView>
  </sheetViews>
  <sheetFormatPr defaultRowHeight="22.5" x14ac:dyDescent="0.35"/>
  <cols>
    <col min="1" max="1" width="24.625" customWidth="1"/>
    <col min="2" max="2" width="50.375" customWidth="1"/>
    <col min="3" max="3" width="68.625" customWidth="1"/>
  </cols>
  <sheetData>
    <row r="1" spans="1:3" x14ac:dyDescent="0.35">
      <c r="A1" t="s">
        <v>2328</v>
      </c>
    </row>
    <row r="2" spans="1:3" x14ac:dyDescent="0.35">
      <c r="A2" t="s">
        <v>2321</v>
      </c>
    </row>
    <row r="3" spans="1:3" x14ac:dyDescent="0.35">
      <c r="A3" s="467" t="s">
        <v>2322</v>
      </c>
      <c r="B3" s="467"/>
      <c r="C3" s="477" t="s">
        <v>2331</v>
      </c>
    </row>
    <row r="4" spans="1:3" x14ac:dyDescent="0.35">
      <c r="A4" s="389" t="s">
        <v>2329</v>
      </c>
      <c r="B4" s="159" t="s">
        <v>2330</v>
      </c>
      <c r="C4" s="466"/>
    </row>
    <row r="5" spans="1:3" ht="114" customHeight="1" x14ac:dyDescent="0.35">
      <c r="A5" s="389"/>
      <c r="B5" s="158"/>
      <c r="C5" s="390" t="s">
        <v>2323</v>
      </c>
    </row>
    <row r="6" spans="1:3" ht="114" customHeight="1" x14ac:dyDescent="0.35">
      <c r="A6" s="389"/>
      <c r="B6" s="158"/>
      <c r="C6" s="390" t="s">
        <v>2325</v>
      </c>
    </row>
    <row r="7" spans="1:3" ht="102.75" customHeight="1" x14ac:dyDescent="0.35">
      <c r="A7" s="158"/>
      <c r="B7" s="158"/>
      <c r="C7" s="390" t="s">
        <v>2326</v>
      </c>
    </row>
    <row r="10" spans="1:3" x14ac:dyDescent="0.35">
      <c r="B10" t="s">
        <v>2324</v>
      </c>
    </row>
  </sheetData>
  <mergeCells count="2">
    <mergeCell ref="A3:B3"/>
    <mergeCell ref="C3:C4"/>
  </mergeCells>
  <pageMargins left="0.34" right="0.17" top="0.74803149606299213" bottom="0.74803149606299213" header="0.31496062992125984" footer="0.31496062992125984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900FF"/>
  </sheetPr>
  <dimension ref="A1:W935"/>
  <sheetViews>
    <sheetView zoomScaleNormal="10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V1" sqref="V1:W237"/>
    </sheetView>
  </sheetViews>
  <sheetFormatPr defaultRowHeight="12.75" x14ac:dyDescent="0.2"/>
  <cols>
    <col min="1" max="1" width="7.375" style="417" bestFit="1" customWidth="1"/>
    <col min="2" max="2" width="9" style="418" hidden="1" customWidth="1"/>
    <col min="3" max="3" width="7.25" style="418" customWidth="1"/>
    <col min="4" max="4" width="6.375" style="418" customWidth="1"/>
    <col min="5" max="5" width="25" style="418" customWidth="1"/>
    <col min="6" max="6" width="18" style="418" customWidth="1"/>
    <col min="7" max="7" width="14.625" style="418" customWidth="1"/>
    <col min="8" max="9" width="14.875" style="418" customWidth="1"/>
    <col min="10" max="10" width="15.25" style="418" customWidth="1"/>
    <col min="11" max="11" width="16.25" style="418" customWidth="1"/>
    <col min="12" max="12" width="14" style="418" customWidth="1"/>
    <col min="13" max="13" width="13.125" style="419" customWidth="1"/>
    <col min="14" max="14" width="12" style="419" customWidth="1"/>
    <col min="15" max="15" width="15.25" style="419" customWidth="1"/>
    <col min="16" max="16" width="15.625" style="418" customWidth="1"/>
    <col min="17" max="17" width="14.75" style="418" bestFit="1" customWidth="1"/>
    <col min="18" max="18" width="12.375" style="418" bestFit="1" customWidth="1"/>
    <col min="19" max="20" width="13.375" style="418" bestFit="1" customWidth="1"/>
    <col min="21" max="21" width="9" style="418"/>
    <col min="22" max="23" width="13.375" style="418" bestFit="1" customWidth="1"/>
    <col min="24" max="16384" width="9" style="418"/>
  </cols>
  <sheetData>
    <row r="1" spans="1:23" s="397" customFormat="1" ht="52.5" customHeight="1" x14ac:dyDescent="0.35">
      <c r="A1" s="391" t="s">
        <v>2209</v>
      </c>
      <c r="B1" s="391" t="s">
        <v>127</v>
      </c>
      <c r="C1" s="391" t="s">
        <v>2210</v>
      </c>
      <c r="D1" s="391" t="s">
        <v>2211</v>
      </c>
      <c r="E1" s="391" t="s">
        <v>0</v>
      </c>
      <c r="F1" s="391" t="s">
        <v>2223</v>
      </c>
      <c r="G1" s="391" t="s">
        <v>2333</v>
      </c>
      <c r="H1" s="391" t="s">
        <v>2334</v>
      </c>
      <c r="I1" s="391" t="s">
        <v>2335</v>
      </c>
      <c r="J1" s="391" t="s">
        <v>2336</v>
      </c>
      <c r="K1" s="391" t="s">
        <v>2337</v>
      </c>
      <c r="L1" s="391" t="s">
        <v>2338</v>
      </c>
      <c r="M1" s="392" t="s">
        <v>2339</v>
      </c>
      <c r="N1" s="393" t="s">
        <v>2340</v>
      </c>
      <c r="O1" s="394" t="s">
        <v>2341</v>
      </c>
      <c r="P1" s="391" t="s">
        <v>2342</v>
      </c>
      <c r="Q1" s="395" t="s">
        <v>2343</v>
      </c>
      <c r="R1" s="396" t="s">
        <v>2344</v>
      </c>
      <c r="S1" s="396" t="s">
        <v>2345</v>
      </c>
      <c r="T1" s="396" t="s">
        <v>2346</v>
      </c>
      <c r="V1" s="433" t="s">
        <v>2347</v>
      </c>
      <c r="W1" s="433" t="s">
        <v>2348</v>
      </c>
    </row>
    <row r="2" spans="1:23" s="405" customFormat="1" ht="14.25" hidden="1" customHeight="1" x14ac:dyDescent="0.35">
      <c r="A2" s="398" t="s">
        <v>229</v>
      </c>
      <c r="B2" s="399" t="s">
        <v>230</v>
      </c>
      <c r="C2" s="399" t="s">
        <v>231</v>
      </c>
      <c r="D2" s="399" t="s">
        <v>232</v>
      </c>
      <c r="E2" s="399" t="s">
        <v>233</v>
      </c>
      <c r="F2" s="400">
        <v>263927597.49000001</v>
      </c>
      <c r="G2" s="401">
        <v>52335361.060000002</v>
      </c>
      <c r="H2" s="401">
        <v>10157190.800000001</v>
      </c>
      <c r="I2" s="402">
        <v>250050118.16999999</v>
      </c>
      <c r="J2" s="402">
        <v>396430843.77999997</v>
      </c>
      <c r="K2" s="401">
        <v>708973513.80999994</v>
      </c>
      <c r="L2" s="403">
        <v>0</v>
      </c>
      <c r="M2" s="402">
        <v>0</v>
      </c>
      <c r="N2" s="404">
        <v>71956.602600380094</v>
      </c>
      <c r="O2" s="402">
        <v>1007074.06</v>
      </c>
      <c r="P2" s="401">
        <v>1007074.06</v>
      </c>
    </row>
    <row r="3" spans="1:23" s="405" customFormat="1" ht="14.25" hidden="1" customHeight="1" x14ac:dyDescent="0.35">
      <c r="A3" s="398" t="s">
        <v>229</v>
      </c>
      <c r="B3" s="399" t="s">
        <v>230</v>
      </c>
      <c r="C3" s="399" t="s">
        <v>231</v>
      </c>
      <c r="D3" s="399" t="s">
        <v>234</v>
      </c>
      <c r="E3" s="399" t="s">
        <v>235</v>
      </c>
      <c r="F3" s="400">
        <v>108604887.38</v>
      </c>
      <c r="G3" s="401">
        <v>34818507.93</v>
      </c>
      <c r="H3" s="401">
        <v>6739987.4800000004</v>
      </c>
      <c r="I3" s="402">
        <v>72765511.189999998</v>
      </c>
      <c r="J3" s="402">
        <v>96248886</v>
      </c>
      <c r="K3" s="401">
        <v>210572892.59999999</v>
      </c>
      <c r="L3" s="403">
        <v>0</v>
      </c>
      <c r="M3" s="402">
        <v>0</v>
      </c>
      <c r="N3" s="404">
        <v>16018.629912750013</v>
      </c>
      <c r="O3" s="402">
        <v>224189.94</v>
      </c>
      <c r="P3" s="401">
        <v>224189.94</v>
      </c>
    </row>
    <row r="4" spans="1:23" s="405" customFormat="1" ht="14.25" hidden="1" customHeight="1" x14ac:dyDescent="0.35">
      <c r="A4" s="398" t="s">
        <v>229</v>
      </c>
      <c r="B4" s="399" t="s">
        <v>230</v>
      </c>
      <c r="C4" s="399" t="s">
        <v>231</v>
      </c>
      <c r="D4" s="399" t="s">
        <v>236</v>
      </c>
      <c r="E4" s="399" t="s">
        <v>237</v>
      </c>
      <c r="F4" s="400">
        <v>48590951.32</v>
      </c>
      <c r="G4" s="401">
        <v>34377532.149999999</v>
      </c>
      <c r="H4" s="401">
        <v>6660183.5700000003</v>
      </c>
      <c r="I4" s="402">
        <v>11372973.42</v>
      </c>
      <c r="J4" s="402">
        <v>22335152.140000001</v>
      </c>
      <c r="K4" s="401">
        <v>74745841.280000001</v>
      </c>
      <c r="L4" s="403">
        <v>0</v>
      </c>
      <c r="M4" s="402">
        <v>0</v>
      </c>
      <c r="N4" s="404">
        <v>2061.5551</v>
      </c>
      <c r="O4" s="402">
        <v>28852.65</v>
      </c>
      <c r="P4" s="401">
        <v>28852.65</v>
      </c>
    </row>
    <row r="5" spans="1:23" s="405" customFormat="1" ht="14.25" hidden="1" customHeight="1" x14ac:dyDescent="0.35">
      <c r="A5" s="398" t="s">
        <v>229</v>
      </c>
      <c r="B5" s="399" t="s">
        <v>230</v>
      </c>
      <c r="C5" s="399" t="s">
        <v>231</v>
      </c>
      <c r="D5" s="399" t="s">
        <v>238</v>
      </c>
      <c r="E5" s="399" t="s">
        <v>239</v>
      </c>
      <c r="F5" s="400">
        <v>64713792.420000002</v>
      </c>
      <c r="G5" s="401">
        <v>48287129.159999996</v>
      </c>
      <c r="H5" s="401">
        <v>9353166.4199999999</v>
      </c>
      <c r="I5" s="402">
        <v>15192754.07</v>
      </c>
      <c r="J5" s="402">
        <v>34691952.780000001</v>
      </c>
      <c r="K5" s="401">
        <v>107525002.43000001</v>
      </c>
      <c r="L5" s="403">
        <v>0</v>
      </c>
      <c r="M5" s="402">
        <v>0</v>
      </c>
      <c r="N5" s="404">
        <v>2977.2494000000015</v>
      </c>
      <c r="O5" s="402">
        <v>41668.32</v>
      </c>
      <c r="P5" s="401">
        <v>41668.32</v>
      </c>
    </row>
    <row r="6" spans="1:23" s="405" customFormat="1" ht="14.25" hidden="1" customHeight="1" x14ac:dyDescent="0.35">
      <c r="A6" s="398" t="s">
        <v>229</v>
      </c>
      <c r="B6" s="399" t="s">
        <v>230</v>
      </c>
      <c r="C6" s="399" t="s">
        <v>231</v>
      </c>
      <c r="D6" s="399" t="s">
        <v>240</v>
      </c>
      <c r="E6" s="399" t="s">
        <v>241</v>
      </c>
      <c r="F6" s="400">
        <v>33634075.119999997</v>
      </c>
      <c r="G6" s="401">
        <v>24381992.629999999</v>
      </c>
      <c r="H6" s="401">
        <v>4721279.66</v>
      </c>
      <c r="I6" s="402">
        <v>5507404.9800000004</v>
      </c>
      <c r="J6" s="402">
        <v>19074923.620000001</v>
      </c>
      <c r="K6" s="401">
        <v>53685600.890000001</v>
      </c>
      <c r="L6" s="403">
        <v>0</v>
      </c>
      <c r="M6" s="402">
        <v>0</v>
      </c>
      <c r="N6" s="404">
        <v>2641.5698000000034</v>
      </c>
      <c r="O6" s="402">
        <v>36970.29</v>
      </c>
      <c r="P6" s="401">
        <v>36970.29</v>
      </c>
    </row>
    <row r="7" spans="1:23" s="405" customFormat="1" ht="14.25" hidden="1" customHeight="1" x14ac:dyDescent="0.35">
      <c r="A7" s="398" t="s">
        <v>229</v>
      </c>
      <c r="B7" s="399" t="s">
        <v>230</v>
      </c>
      <c r="C7" s="399" t="s">
        <v>231</v>
      </c>
      <c r="D7" s="399" t="s">
        <v>242</v>
      </c>
      <c r="E7" s="399" t="s">
        <v>243</v>
      </c>
      <c r="F7" s="400">
        <v>56908818.82</v>
      </c>
      <c r="G7" s="401">
        <v>37939553.590000004</v>
      </c>
      <c r="H7" s="401">
        <v>7350165.9000000004</v>
      </c>
      <c r="I7" s="402">
        <v>10825761.35</v>
      </c>
      <c r="J7" s="402">
        <v>59591459.219999999</v>
      </c>
      <c r="K7" s="401">
        <v>115706940.06</v>
      </c>
      <c r="L7" s="403">
        <v>0</v>
      </c>
      <c r="M7" s="402">
        <v>0</v>
      </c>
      <c r="N7" s="404">
        <v>2365.922799999998</v>
      </c>
      <c r="O7" s="402">
        <v>33112.449999999997</v>
      </c>
      <c r="P7" s="401">
        <v>33112.449999999997</v>
      </c>
    </row>
    <row r="8" spans="1:23" s="405" customFormat="1" ht="14.25" hidden="1" customHeight="1" x14ac:dyDescent="0.35">
      <c r="A8" s="398" t="s">
        <v>229</v>
      </c>
      <c r="B8" s="399" t="s">
        <v>230</v>
      </c>
      <c r="C8" s="399" t="s">
        <v>231</v>
      </c>
      <c r="D8" s="399" t="s">
        <v>244</v>
      </c>
      <c r="E8" s="399" t="s">
        <v>245</v>
      </c>
      <c r="F8" s="400">
        <v>28539428.530000001</v>
      </c>
      <c r="G8" s="401">
        <v>17968402.379999999</v>
      </c>
      <c r="H8" s="401">
        <v>3483813.47</v>
      </c>
      <c r="I8" s="402">
        <v>5471404.0199999996</v>
      </c>
      <c r="J8" s="402">
        <v>7070197.5199999996</v>
      </c>
      <c r="K8" s="401">
        <v>33993817.390000001</v>
      </c>
      <c r="L8" s="403">
        <v>0</v>
      </c>
      <c r="M8" s="402">
        <v>0</v>
      </c>
      <c r="N8" s="404">
        <v>1163.2396999999996</v>
      </c>
      <c r="O8" s="402">
        <v>16280.21</v>
      </c>
      <c r="P8" s="401">
        <v>16280.21</v>
      </c>
    </row>
    <row r="9" spans="1:23" s="405" customFormat="1" ht="14.25" hidden="1" customHeight="1" x14ac:dyDescent="0.35">
      <c r="A9" s="398" t="s">
        <v>229</v>
      </c>
      <c r="B9" s="399" t="s">
        <v>230</v>
      </c>
      <c r="C9" s="399" t="s">
        <v>231</v>
      </c>
      <c r="D9" s="399" t="s">
        <v>246</v>
      </c>
      <c r="E9" s="399" t="s">
        <v>247</v>
      </c>
      <c r="F9" s="400">
        <v>88726710.829999998</v>
      </c>
      <c r="G9" s="401">
        <v>41580494.630000003</v>
      </c>
      <c r="H9" s="401">
        <v>8055572.96</v>
      </c>
      <c r="I9" s="402">
        <v>48860256.43</v>
      </c>
      <c r="J9" s="402">
        <v>81989983.950000003</v>
      </c>
      <c r="K9" s="401">
        <v>180486307.97</v>
      </c>
      <c r="L9" s="403">
        <v>0</v>
      </c>
      <c r="M9" s="402">
        <v>0</v>
      </c>
      <c r="N9" s="404">
        <v>10726.831439730004</v>
      </c>
      <c r="O9" s="402">
        <v>150128.18</v>
      </c>
      <c r="P9" s="401">
        <v>150128.18</v>
      </c>
    </row>
    <row r="10" spans="1:23" s="405" customFormat="1" ht="14.25" hidden="1" customHeight="1" x14ac:dyDescent="0.35">
      <c r="A10" s="398" t="s">
        <v>229</v>
      </c>
      <c r="B10" s="399" t="s">
        <v>230</v>
      </c>
      <c r="C10" s="399" t="s">
        <v>231</v>
      </c>
      <c r="D10" s="399" t="s">
        <v>248</v>
      </c>
      <c r="E10" s="399" t="s">
        <v>249</v>
      </c>
      <c r="F10" s="400">
        <v>61275485.369999997</v>
      </c>
      <c r="G10" s="401">
        <v>42046719.079999998</v>
      </c>
      <c r="H10" s="401">
        <v>8144273.6299999999</v>
      </c>
      <c r="I10" s="402">
        <v>16381550.970000001</v>
      </c>
      <c r="J10" s="402">
        <v>24529426.810000002</v>
      </c>
      <c r="K10" s="401">
        <v>91101970.489999995</v>
      </c>
      <c r="L10" s="403">
        <v>0</v>
      </c>
      <c r="M10" s="402">
        <v>0</v>
      </c>
      <c r="N10" s="404">
        <v>3081.8080999999997</v>
      </c>
      <c r="O10" s="402">
        <v>43131.68</v>
      </c>
      <c r="P10" s="401">
        <v>43131.68</v>
      </c>
    </row>
    <row r="11" spans="1:23" s="405" customFormat="1" ht="14.25" hidden="1" customHeight="1" x14ac:dyDescent="0.35">
      <c r="A11" s="398" t="s">
        <v>229</v>
      </c>
      <c r="B11" s="399" t="s">
        <v>230</v>
      </c>
      <c r="C11" s="399" t="s">
        <v>231</v>
      </c>
      <c r="D11" s="399" t="s">
        <v>250</v>
      </c>
      <c r="E11" s="399" t="s">
        <v>251</v>
      </c>
      <c r="F11" s="400">
        <v>39624955.140000001</v>
      </c>
      <c r="G11" s="401">
        <v>26503887.850000001</v>
      </c>
      <c r="H11" s="401">
        <v>5133723.1100000003</v>
      </c>
      <c r="I11" s="402">
        <v>9837492.7799999993</v>
      </c>
      <c r="J11" s="402">
        <v>35681164.57</v>
      </c>
      <c r="K11" s="401">
        <v>77156268.310000002</v>
      </c>
      <c r="L11" s="403">
        <v>0</v>
      </c>
      <c r="M11" s="402">
        <v>0</v>
      </c>
      <c r="N11" s="404">
        <v>2419.5225000000009</v>
      </c>
      <c r="O11" s="402">
        <v>33862.61</v>
      </c>
      <c r="P11" s="401">
        <v>33862.61</v>
      </c>
    </row>
    <row r="12" spans="1:23" s="405" customFormat="1" ht="14.25" hidden="1" customHeight="1" x14ac:dyDescent="0.35">
      <c r="A12" s="398" t="s">
        <v>229</v>
      </c>
      <c r="B12" s="399" t="s">
        <v>230</v>
      </c>
      <c r="C12" s="399" t="s">
        <v>231</v>
      </c>
      <c r="D12" s="399" t="s">
        <v>252</v>
      </c>
      <c r="E12" s="399" t="s">
        <v>253</v>
      </c>
      <c r="F12" s="400">
        <v>51987774.710000001</v>
      </c>
      <c r="G12" s="401">
        <v>23257367.91</v>
      </c>
      <c r="H12" s="401">
        <v>4509215.8600000003</v>
      </c>
      <c r="I12" s="402">
        <v>25119340.77</v>
      </c>
      <c r="J12" s="402">
        <v>53800416.259999998</v>
      </c>
      <c r="K12" s="401">
        <v>106686340.8</v>
      </c>
      <c r="L12" s="403">
        <v>0</v>
      </c>
      <c r="M12" s="402">
        <v>0</v>
      </c>
      <c r="N12" s="404">
        <v>8367.6069048399895</v>
      </c>
      <c r="O12" s="402">
        <v>117109.47</v>
      </c>
      <c r="P12" s="401">
        <v>117109.47</v>
      </c>
    </row>
    <row r="13" spans="1:23" s="405" customFormat="1" ht="14.25" hidden="1" customHeight="1" x14ac:dyDescent="0.35">
      <c r="A13" s="398" t="s">
        <v>229</v>
      </c>
      <c r="B13" s="399" t="s">
        <v>230</v>
      </c>
      <c r="C13" s="399" t="s">
        <v>231</v>
      </c>
      <c r="D13" s="399" t="s">
        <v>254</v>
      </c>
      <c r="E13" s="399" t="s">
        <v>255</v>
      </c>
      <c r="F13" s="400">
        <v>33645018.100000001</v>
      </c>
      <c r="G13" s="401">
        <v>31026869.440000001</v>
      </c>
      <c r="H13" s="401">
        <v>6009177.9100000001</v>
      </c>
      <c r="I13" s="402">
        <v>334710.99</v>
      </c>
      <c r="J13" s="402">
        <v>22224699.57</v>
      </c>
      <c r="K13" s="401">
        <v>59595457.909999996</v>
      </c>
      <c r="L13" s="403">
        <v>0</v>
      </c>
      <c r="M13" s="402">
        <v>117888.96000000089</v>
      </c>
      <c r="N13" s="404">
        <v>1710.9814999999999</v>
      </c>
      <c r="O13" s="402">
        <v>23946.17</v>
      </c>
      <c r="P13" s="401">
        <v>23946.17</v>
      </c>
    </row>
    <row r="14" spans="1:23" s="405" customFormat="1" ht="14.25" hidden="1" customHeight="1" x14ac:dyDescent="0.35">
      <c r="A14" s="398" t="s">
        <v>229</v>
      </c>
      <c r="B14" s="399" t="s">
        <v>230</v>
      </c>
      <c r="C14" s="399" t="s">
        <v>231</v>
      </c>
      <c r="D14" s="399" t="s">
        <v>256</v>
      </c>
      <c r="E14" s="399" t="s">
        <v>257</v>
      </c>
      <c r="F14" s="400">
        <v>76295479.629999995</v>
      </c>
      <c r="G14" s="401">
        <v>44645346.880000003</v>
      </c>
      <c r="H14" s="401">
        <v>8646893.6400000006</v>
      </c>
      <c r="I14" s="402">
        <v>77231428.769999996</v>
      </c>
      <c r="J14" s="402">
        <v>104056146.14</v>
      </c>
      <c r="K14" s="401">
        <v>234579815.43000001</v>
      </c>
      <c r="L14" s="403">
        <v>0</v>
      </c>
      <c r="M14" s="402">
        <v>0</v>
      </c>
      <c r="N14" s="404">
        <v>13857.063499999982</v>
      </c>
      <c r="O14" s="402">
        <v>193937.58</v>
      </c>
      <c r="P14" s="401">
        <v>193937.58</v>
      </c>
    </row>
    <row r="15" spans="1:23" s="405" customFormat="1" ht="14.25" hidden="1" customHeight="1" x14ac:dyDescent="0.35">
      <c r="A15" s="398" t="s">
        <v>229</v>
      </c>
      <c r="B15" s="399" t="s">
        <v>230</v>
      </c>
      <c r="C15" s="399" t="s">
        <v>231</v>
      </c>
      <c r="D15" s="399" t="s">
        <v>258</v>
      </c>
      <c r="E15" s="399" t="s">
        <v>259</v>
      </c>
      <c r="F15" s="400">
        <v>36613208.920000002</v>
      </c>
      <c r="G15" s="401">
        <v>27939530.399999999</v>
      </c>
      <c r="H15" s="401">
        <v>5409752.9199999999</v>
      </c>
      <c r="I15" s="402">
        <v>9416525.3399999999</v>
      </c>
      <c r="J15" s="402">
        <v>59051901.280000001</v>
      </c>
      <c r="K15" s="401">
        <v>101817709.94</v>
      </c>
      <c r="L15" s="403">
        <v>0</v>
      </c>
      <c r="M15" s="402">
        <v>0</v>
      </c>
      <c r="N15" s="404">
        <v>3953.8762000000006</v>
      </c>
      <c r="O15" s="402">
        <v>55336.77</v>
      </c>
      <c r="P15" s="401">
        <v>55336.77</v>
      </c>
    </row>
    <row r="16" spans="1:23" s="405" customFormat="1" ht="14.25" hidden="1" customHeight="1" x14ac:dyDescent="0.35">
      <c r="A16" s="398" t="s">
        <v>229</v>
      </c>
      <c r="B16" s="399" t="s">
        <v>230</v>
      </c>
      <c r="C16" s="399" t="s">
        <v>231</v>
      </c>
      <c r="D16" s="399" t="s">
        <v>260</v>
      </c>
      <c r="E16" s="399" t="s">
        <v>261</v>
      </c>
      <c r="F16" s="400">
        <v>51596989.219999999</v>
      </c>
      <c r="G16" s="401">
        <v>38008090.560000002</v>
      </c>
      <c r="H16" s="401">
        <v>7363091.8899999997</v>
      </c>
      <c r="I16" s="402">
        <v>12390792.289999999</v>
      </c>
      <c r="J16" s="402">
        <v>23926933.109999999</v>
      </c>
      <c r="K16" s="401">
        <v>81688907.849999994</v>
      </c>
      <c r="L16" s="403">
        <v>0</v>
      </c>
      <c r="M16" s="402">
        <v>0</v>
      </c>
      <c r="N16" s="404">
        <v>2493.0198000000009</v>
      </c>
      <c r="O16" s="402">
        <v>34891.25</v>
      </c>
      <c r="P16" s="401">
        <v>34891.25</v>
      </c>
    </row>
    <row r="17" spans="1:16" s="405" customFormat="1" ht="14.25" hidden="1" customHeight="1" x14ac:dyDescent="0.35">
      <c r="A17" s="398" t="s">
        <v>229</v>
      </c>
      <c r="B17" s="399" t="s">
        <v>230</v>
      </c>
      <c r="C17" s="399" t="s">
        <v>231</v>
      </c>
      <c r="D17" s="399" t="s">
        <v>262</v>
      </c>
      <c r="E17" s="399" t="s">
        <v>263</v>
      </c>
      <c r="F17" s="400">
        <v>31622773.43</v>
      </c>
      <c r="G17" s="401">
        <v>20325057.75</v>
      </c>
      <c r="H17" s="401">
        <v>3936551.52</v>
      </c>
      <c r="I17" s="402">
        <v>4832875.33</v>
      </c>
      <c r="J17" s="402">
        <v>20700559.82</v>
      </c>
      <c r="K17" s="401">
        <v>49795044.420000002</v>
      </c>
      <c r="L17" s="403">
        <v>0</v>
      </c>
      <c r="M17" s="402">
        <v>0</v>
      </c>
      <c r="N17" s="404">
        <v>1297.7812000000001</v>
      </c>
      <c r="O17" s="402">
        <v>18163.189999999999</v>
      </c>
      <c r="P17" s="401">
        <v>18163.189999999999</v>
      </c>
    </row>
    <row r="18" spans="1:16" s="405" customFormat="1" ht="14.25" hidden="1" customHeight="1" x14ac:dyDescent="0.35">
      <c r="A18" s="398" t="s">
        <v>229</v>
      </c>
      <c r="B18" s="399" t="s">
        <v>230</v>
      </c>
      <c r="C18" s="399" t="s">
        <v>231</v>
      </c>
      <c r="D18" s="399" t="s">
        <v>264</v>
      </c>
      <c r="E18" s="399" t="s">
        <v>265</v>
      </c>
      <c r="F18" s="400">
        <v>70697190.290000007</v>
      </c>
      <c r="G18" s="401">
        <v>51316593.469999999</v>
      </c>
      <c r="H18" s="401">
        <v>9939245.4000000004</v>
      </c>
      <c r="I18" s="402">
        <v>9103611.0800000001</v>
      </c>
      <c r="J18" s="402">
        <v>23057218.34</v>
      </c>
      <c r="K18" s="401">
        <v>93416668.290000007</v>
      </c>
      <c r="L18" s="403">
        <v>0</v>
      </c>
      <c r="M18" s="402">
        <v>0</v>
      </c>
      <c r="N18" s="404">
        <v>1686.3832000000011</v>
      </c>
      <c r="O18" s="402">
        <v>23601.9</v>
      </c>
      <c r="P18" s="401">
        <v>23601.9</v>
      </c>
    </row>
    <row r="19" spans="1:16" s="405" customFormat="1" ht="14.25" hidden="1" customHeight="1" x14ac:dyDescent="0.35">
      <c r="A19" s="398" t="s">
        <v>229</v>
      </c>
      <c r="B19" s="399" t="s">
        <v>230</v>
      </c>
      <c r="C19" s="399" t="s">
        <v>231</v>
      </c>
      <c r="D19" s="399" t="s">
        <v>266</v>
      </c>
      <c r="E19" s="399" t="s">
        <v>267</v>
      </c>
      <c r="F19" s="400">
        <v>32774406.989999998</v>
      </c>
      <c r="G19" s="401">
        <v>24552496.579999998</v>
      </c>
      <c r="H19" s="401">
        <v>4756619.7300000004</v>
      </c>
      <c r="I19" s="402">
        <v>6329679.25</v>
      </c>
      <c r="J19" s="402">
        <v>11894798.16</v>
      </c>
      <c r="K19" s="401">
        <v>47533593.719999999</v>
      </c>
      <c r="L19" s="403">
        <v>0</v>
      </c>
      <c r="M19" s="402">
        <v>0</v>
      </c>
      <c r="N19" s="404">
        <v>2118.2154</v>
      </c>
      <c r="O19" s="402">
        <v>29645.64</v>
      </c>
      <c r="P19" s="401">
        <v>29645.64</v>
      </c>
    </row>
    <row r="20" spans="1:16" s="405" customFormat="1" ht="14.25" hidden="1" customHeight="1" x14ac:dyDescent="0.35">
      <c r="A20" s="398" t="s">
        <v>229</v>
      </c>
      <c r="B20" s="399" t="s">
        <v>230</v>
      </c>
      <c r="C20" s="399" t="s">
        <v>231</v>
      </c>
      <c r="D20" s="399" t="s">
        <v>268</v>
      </c>
      <c r="E20" s="399" t="s">
        <v>269</v>
      </c>
      <c r="F20" s="400">
        <v>25638681.149999999</v>
      </c>
      <c r="G20" s="401">
        <v>16942663.780000001</v>
      </c>
      <c r="H20" s="401">
        <v>3288126.55</v>
      </c>
      <c r="I20" s="402">
        <v>2051272.64</v>
      </c>
      <c r="J20" s="402">
        <v>10788308.439999999</v>
      </c>
      <c r="K20" s="401">
        <v>33070371.41</v>
      </c>
      <c r="L20" s="403">
        <v>0</v>
      </c>
      <c r="M20" s="402">
        <v>495609.15999999968</v>
      </c>
      <c r="N20" s="404">
        <v>538.5809999999999</v>
      </c>
      <c r="O20" s="402">
        <v>7537.75</v>
      </c>
      <c r="P20" s="401">
        <v>7537.75</v>
      </c>
    </row>
    <row r="21" spans="1:16" s="405" customFormat="1" ht="14.25" hidden="1" customHeight="1" x14ac:dyDescent="0.35">
      <c r="A21" s="398" t="s">
        <v>229</v>
      </c>
      <c r="B21" s="399" t="s">
        <v>230</v>
      </c>
      <c r="C21" s="399" t="s">
        <v>231</v>
      </c>
      <c r="D21" s="399" t="s">
        <v>270</v>
      </c>
      <c r="E21" s="399" t="s">
        <v>271</v>
      </c>
      <c r="F21" s="400">
        <v>37905719.240000002</v>
      </c>
      <c r="G21" s="401">
        <v>25710146.359999999</v>
      </c>
      <c r="H21" s="401">
        <v>4981466.24</v>
      </c>
      <c r="I21" s="402">
        <v>7353753.7400000002</v>
      </c>
      <c r="J21" s="402">
        <v>16810010.199999999</v>
      </c>
      <c r="K21" s="401">
        <v>54855376.539999999</v>
      </c>
      <c r="L21" s="403">
        <v>0</v>
      </c>
      <c r="M21" s="402">
        <v>0</v>
      </c>
      <c r="N21" s="404">
        <v>1549.5439999999999</v>
      </c>
      <c r="O21" s="402">
        <v>21686.76</v>
      </c>
      <c r="P21" s="401">
        <v>21686.76</v>
      </c>
    </row>
    <row r="22" spans="1:16" s="405" customFormat="1" ht="14.25" hidden="1" customHeight="1" x14ac:dyDescent="0.35">
      <c r="A22" s="398" t="s">
        <v>229</v>
      </c>
      <c r="B22" s="399" t="s">
        <v>230</v>
      </c>
      <c r="C22" s="399" t="s">
        <v>231</v>
      </c>
      <c r="D22" s="399" t="s">
        <v>272</v>
      </c>
      <c r="E22" s="399" t="s">
        <v>273</v>
      </c>
      <c r="F22" s="400">
        <v>32823768.199999999</v>
      </c>
      <c r="G22" s="401">
        <v>18802046.039999999</v>
      </c>
      <c r="H22" s="401">
        <v>3643048.01</v>
      </c>
      <c r="I22" s="402">
        <v>7258512.4400000004</v>
      </c>
      <c r="J22" s="402">
        <v>11330722.85</v>
      </c>
      <c r="K22" s="401">
        <v>41034329.340000004</v>
      </c>
      <c r="L22" s="403">
        <v>0</v>
      </c>
      <c r="M22" s="402">
        <v>70509.410000000149</v>
      </c>
      <c r="N22" s="404">
        <v>1953.912299999999</v>
      </c>
      <c r="O22" s="402">
        <v>27346.13</v>
      </c>
      <c r="P22" s="401">
        <v>27346.13</v>
      </c>
    </row>
    <row r="23" spans="1:16" s="405" customFormat="1" ht="14.25" hidden="1" customHeight="1" x14ac:dyDescent="0.35">
      <c r="A23" s="398" t="s">
        <v>229</v>
      </c>
      <c r="B23" s="399" t="s">
        <v>230</v>
      </c>
      <c r="C23" s="399" t="s">
        <v>231</v>
      </c>
      <c r="D23" s="399" t="s">
        <v>274</v>
      </c>
      <c r="E23" s="399" t="s">
        <v>275</v>
      </c>
      <c r="F23" s="400">
        <v>19764354.239999998</v>
      </c>
      <c r="G23" s="401">
        <v>11195232.75</v>
      </c>
      <c r="H23" s="401">
        <v>2168336.12</v>
      </c>
      <c r="I23" s="402">
        <v>3837712.5</v>
      </c>
      <c r="J23" s="402">
        <v>8975798.2699999996</v>
      </c>
      <c r="K23" s="401">
        <v>26177079.640000001</v>
      </c>
      <c r="L23" s="403">
        <v>0</v>
      </c>
      <c r="M23" s="402">
        <v>47189.01999999769</v>
      </c>
      <c r="N23" s="404">
        <v>1281.1340000000005</v>
      </c>
      <c r="O23" s="402">
        <v>17930.21</v>
      </c>
      <c r="P23" s="401">
        <v>17930.21</v>
      </c>
    </row>
    <row r="24" spans="1:16" s="405" customFormat="1" ht="14.25" hidden="1" customHeight="1" x14ac:dyDescent="0.35">
      <c r="A24" s="398" t="s">
        <v>229</v>
      </c>
      <c r="B24" s="399" t="s">
        <v>230</v>
      </c>
      <c r="C24" s="399" t="s">
        <v>231</v>
      </c>
      <c r="D24" s="399" t="s">
        <v>276</v>
      </c>
      <c r="E24" s="399" t="s">
        <v>277</v>
      </c>
      <c r="F24" s="400">
        <v>22832323.620000001</v>
      </c>
      <c r="G24" s="401">
        <v>14766923.960000001</v>
      </c>
      <c r="H24" s="401">
        <v>2863394.82</v>
      </c>
      <c r="I24" s="402">
        <v>2841772.59</v>
      </c>
      <c r="J24" s="402">
        <v>13942881.810000001</v>
      </c>
      <c r="K24" s="401">
        <v>34414973.18</v>
      </c>
      <c r="L24" s="403">
        <v>0</v>
      </c>
      <c r="M24" s="402">
        <v>0</v>
      </c>
      <c r="N24" s="404">
        <v>862.32270000000017</v>
      </c>
      <c r="O24" s="402">
        <v>12068.7</v>
      </c>
      <c r="P24" s="401">
        <v>12068.7</v>
      </c>
    </row>
    <row r="25" spans="1:16" s="405" customFormat="1" ht="14.25" hidden="1" customHeight="1" x14ac:dyDescent="0.35">
      <c r="A25" s="398" t="s">
        <v>229</v>
      </c>
      <c r="B25" s="399" t="s">
        <v>230</v>
      </c>
      <c r="C25" s="399" t="s">
        <v>231</v>
      </c>
      <c r="D25" s="399" t="s">
        <v>278</v>
      </c>
      <c r="E25" s="399" t="s">
        <v>279</v>
      </c>
      <c r="F25" s="400">
        <v>13427514.9</v>
      </c>
      <c r="G25" s="401">
        <v>10032364.699999999</v>
      </c>
      <c r="H25" s="401">
        <v>1943111.67</v>
      </c>
      <c r="I25" s="402">
        <v>2573987.64</v>
      </c>
      <c r="J25" s="402">
        <v>7217829.2800000003</v>
      </c>
      <c r="K25" s="401">
        <v>21767293.289999999</v>
      </c>
      <c r="L25" s="403">
        <v>0</v>
      </c>
      <c r="M25" s="402">
        <v>0</v>
      </c>
      <c r="N25" s="404">
        <v>541.80910000000017</v>
      </c>
      <c r="O25" s="402">
        <v>7582.93</v>
      </c>
      <c r="P25" s="401">
        <v>7582.93</v>
      </c>
    </row>
    <row r="26" spans="1:16" s="405" customFormat="1" ht="14.25" hidden="1" customHeight="1" x14ac:dyDescent="0.35">
      <c r="A26" s="398" t="s">
        <v>229</v>
      </c>
      <c r="B26" s="399" t="s">
        <v>281</v>
      </c>
      <c r="C26" s="399" t="s">
        <v>282</v>
      </c>
      <c r="D26" s="399" t="s">
        <v>283</v>
      </c>
      <c r="E26" s="399" t="s">
        <v>284</v>
      </c>
      <c r="F26" s="400">
        <v>118012638.83</v>
      </c>
      <c r="G26" s="401">
        <v>32879498.82</v>
      </c>
      <c r="H26" s="401">
        <v>6260859.8799999999</v>
      </c>
      <c r="I26" s="402">
        <v>89245026.909999996</v>
      </c>
      <c r="J26" s="402">
        <v>204755888.37</v>
      </c>
      <c r="K26" s="401">
        <v>333141273.98000002</v>
      </c>
      <c r="L26" s="403">
        <v>0</v>
      </c>
      <c r="M26" s="402">
        <v>0</v>
      </c>
      <c r="N26" s="404">
        <v>33647.115449669982</v>
      </c>
      <c r="O26" s="402">
        <v>470910.74</v>
      </c>
      <c r="P26" s="401">
        <v>470910.74</v>
      </c>
    </row>
    <row r="27" spans="1:16" s="405" customFormat="1" ht="14.25" hidden="1" customHeight="1" x14ac:dyDescent="0.35">
      <c r="A27" s="398" t="s">
        <v>229</v>
      </c>
      <c r="B27" s="399" t="s">
        <v>281</v>
      </c>
      <c r="C27" s="399" t="s">
        <v>282</v>
      </c>
      <c r="D27" s="399" t="s">
        <v>285</v>
      </c>
      <c r="E27" s="399" t="s">
        <v>286</v>
      </c>
      <c r="F27" s="400">
        <v>30028568.07</v>
      </c>
      <c r="G27" s="401">
        <v>22377247.5</v>
      </c>
      <c r="H27" s="401">
        <v>4264538.21</v>
      </c>
      <c r="I27" s="402">
        <v>4347934.6399999997</v>
      </c>
      <c r="J27" s="402">
        <v>19931659.190000001</v>
      </c>
      <c r="K27" s="401">
        <v>50921379.539999999</v>
      </c>
      <c r="L27" s="403">
        <v>0</v>
      </c>
      <c r="M27" s="402">
        <v>0</v>
      </c>
      <c r="N27" s="404">
        <v>1221.5838999999989</v>
      </c>
      <c r="O27" s="402">
        <v>17096.77</v>
      </c>
      <c r="P27" s="401">
        <v>17096.77</v>
      </c>
    </row>
    <row r="28" spans="1:16" s="405" customFormat="1" ht="14.25" hidden="1" customHeight="1" x14ac:dyDescent="0.35">
      <c r="A28" s="398" t="s">
        <v>229</v>
      </c>
      <c r="B28" s="399" t="s">
        <v>281</v>
      </c>
      <c r="C28" s="399" t="s">
        <v>282</v>
      </c>
      <c r="D28" s="399" t="s">
        <v>287</v>
      </c>
      <c r="E28" s="399" t="s">
        <v>288</v>
      </c>
      <c r="F28" s="400">
        <v>31139984.190000001</v>
      </c>
      <c r="G28" s="401">
        <v>18638574.010000002</v>
      </c>
      <c r="H28" s="401">
        <v>3551919.87</v>
      </c>
      <c r="I28" s="402">
        <v>4524563.34</v>
      </c>
      <c r="J28" s="402">
        <v>23441553.489999998</v>
      </c>
      <c r="K28" s="401">
        <v>50156610.710000001</v>
      </c>
      <c r="L28" s="403">
        <v>0</v>
      </c>
      <c r="M28" s="402">
        <v>0</v>
      </c>
      <c r="N28" s="404">
        <v>1722.3381999999999</v>
      </c>
      <c r="O28" s="402">
        <v>24105.11</v>
      </c>
      <c r="P28" s="401">
        <v>24105.11</v>
      </c>
    </row>
    <row r="29" spans="1:16" s="405" customFormat="1" ht="14.25" hidden="1" customHeight="1" x14ac:dyDescent="0.35">
      <c r="A29" s="398" t="s">
        <v>229</v>
      </c>
      <c r="B29" s="399" t="s">
        <v>281</v>
      </c>
      <c r="C29" s="399" t="s">
        <v>282</v>
      </c>
      <c r="D29" s="399" t="s">
        <v>289</v>
      </c>
      <c r="E29" s="399" t="s">
        <v>290</v>
      </c>
      <c r="F29" s="400">
        <v>58578285.5</v>
      </c>
      <c r="G29" s="401">
        <v>37915498.219999999</v>
      </c>
      <c r="H29" s="401">
        <v>7233011.1200000001</v>
      </c>
      <c r="I29" s="402">
        <v>11209365.050000001</v>
      </c>
      <c r="J29" s="402">
        <v>44843026.700000003</v>
      </c>
      <c r="K29" s="401">
        <v>101200901.09</v>
      </c>
      <c r="L29" s="403">
        <v>0</v>
      </c>
      <c r="M29" s="402">
        <v>0</v>
      </c>
      <c r="N29" s="404">
        <v>2836.5295000000006</v>
      </c>
      <c r="O29" s="402">
        <v>39698.86</v>
      </c>
      <c r="P29" s="401">
        <v>39698.86</v>
      </c>
    </row>
    <row r="30" spans="1:16" s="405" customFormat="1" ht="14.25" hidden="1" customHeight="1" x14ac:dyDescent="0.35">
      <c r="A30" s="398" t="s">
        <v>229</v>
      </c>
      <c r="B30" s="399" t="s">
        <v>281</v>
      </c>
      <c r="C30" s="399" t="s">
        <v>282</v>
      </c>
      <c r="D30" s="399" t="s">
        <v>291</v>
      </c>
      <c r="E30" s="399" t="s">
        <v>292</v>
      </c>
      <c r="F30" s="400">
        <v>26060734.379999999</v>
      </c>
      <c r="G30" s="401">
        <v>16462633.300000001</v>
      </c>
      <c r="H30" s="401">
        <v>3149624.3</v>
      </c>
      <c r="I30" s="402">
        <v>4927887.6500000004</v>
      </c>
      <c r="J30" s="402">
        <v>11079628.34</v>
      </c>
      <c r="K30" s="401">
        <v>35619773.590000004</v>
      </c>
      <c r="L30" s="403">
        <v>0</v>
      </c>
      <c r="M30" s="402">
        <v>0</v>
      </c>
      <c r="N30" s="404">
        <v>1150.0299999999997</v>
      </c>
      <c r="O30" s="402">
        <v>16095.33</v>
      </c>
      <c r="P30" s="401">
        <v>16095.33</v>
      </c>
    </row>
    <row r="31" spans="1:16" s="405" customFormat="1" ht="14.25" hidden="1" customHeight="1" x14ac:dyDescent="0.35">
      <c r="A31" s="398" t="s">
        <v>229</v>
      </c>
      <c r="B31" s="399" t="s">
        <v>281</v>
      </c>
      <c r="C31" s="399" t="s">
        <v>282</v>
      </c>
      <c r="D31" s="399" t="s">
        <v>293</v>
      </c>
      <c r="E31" s="399" t="s">
        <v>294</v>
      </c>
      <c r="F31" s="400">
        <v>36772930.579999998</v>
      </c>
      <c r="G31" s="401">
        <v>25042002.300000001</v>
      </c>
      <c r="H31" s="401">
        <v>4773890.82</v>
      </c>
      <c r="I31" s="402">
        <v>9658646.2599999998</v>
      </c>
      <c r="J31" s="402">
        <v>25215498.460000001</v>
      </c>
      <c r="K31" s="401">
        <v>64690037.840000004</v>
      </c>
      <c r="L31" s="403">
        <v>0</v>
      </c>
      <c r="M31" s="402">
        <v>0</v>
      </c>
      <c r="N31" s="404">
        <v>3010.7420000000006</v>
      </c>
      <c r="O31" s="402">
        <v>42137.07</v>
      </c>
      <c r="P31" s="401">
        <v>42137.07</v>
      </c>
    </row>
    <row r="32" spans="1:16" s="405" customFormat="1" ht="14.25" hidden="1" customHeight="1" x14ac:dyDescent="0.35">
      <c r="A32" s="398" t="s">
        <v>229</v>
      </c>
      <c r="B32" s="399" t="s">
        <v>281</v>
      </c>
      <c r="C32" s="399" t="s">
        <v>282</v>
      </c>
      <c r="D32" s="399" t="s">
        <v>295</v>
      </c>
      <c r="E32" s="399" t="s">
        <v>296</v>
      </c>
      <c r="F32" s="400">
        <v>15401767.85</v>
      </c>
      <c r="G32" s="401">
        <v>8870335.8599999994</v>
      </c>
      <c r="H32" s="401">
        <v>1697859.77</v>
      </c>
      <c r="I32" s="402">
        <v>166771.87</v>
      </c>
      <c r="J32" s="402">
        <v>9927168.5</v>
      </c>
      <c r="K32" s="401">
        <v>20662136</v>
      </c>
      <c r="L32" s="403">
        <v>0</v>
      </c>
      <c r="M32" s="402">
        <v>2241202.4099999992</v>
      </c>
      <c r="N32" s="404">
        <v>606.98230000000024</v>
      </c>
      <c r="O32" s="402">
        <v>8495.07</v>
      </c>
      <c r="P32" s="401">
        <v>8495.07</v>
      </c>
    </row>
    <row r="33" spans="1:16" s="405" customFormat="1" ht="14.25" hidden="1" customHeight="1" x14ac:dyDescent="0.35">
      <c r="A33" s="398" t="s">
        <v>229</v>
      </c>
      <c r="B33" s="399" t="s">
        <v>281</v>
      </c>
      <c r="C33" s="399" t="s">
        <v>282</v>
      </c>
      <c r="D33" s="399" t="s">
        <v>297</v>
      </c>
      <c r="E33" s="399" t="s">
        <v>298</v>
      </c>
      <c r="F33" s="400">
        <v>15536648.41</v>
      </c>
      <c r="G33" s="401">
        <v>10647848.49</v>
      </c>
      <c r="H33" s="401">
        <v>2029646.77</v>
      </c>
      <c r="I33" s="402">
        <v>4717035.37</v>
      </c>
      <c r="J33" s="402">
        <v>10063512.689999999</v>
      </c>
      <c r="K33" s="401">
        <v>27458043.32</v>
      </c>
      <c r="L33" s="403">
        <v>0</v>
      </c>
      <c r="M33" s="402">
        <v>0</v>
      </c>
      <c r="N33" s="404">
        <v>789.43990000000008</v>
      </c>
      <c r="O33" s="402">
        <v>11048.67</v>
      </c>
      <c r="P33" s="401">
        <v>11048.67</v>
      </c>
    </row>
    <row r="34" spans="1:16" s="405" customFormat="1" ht="14.25" hidden="1" customHeight="1" x14ac:dyDescent="0.35">
      <c r="A34" s="398" t="s">
        <v>229</v>
      </c>
      <c r="B34" s="399" t="s">
        <v>300</v>
      </c>
      <c r="C34" s="399" t="s">
        <v>301</v>
      </c>
      <c r="D34" s="399" t="s">
        <v>302</v>
      </c>
      <c r="E34" s="399" t="s">
        <v>303</v>
      </c>
      <c r="F34" s="400">
        <v>354418076.45999998</v>
      </c>
      <c r="G34" s="401">
        <v>61154243.490000002</v>
      </c>
      <c r="H34" s="401">
        <v>11671823.5</v>
      </c>
      <c r="I34" s="402">
        <v>245436489.94</v>
      </c>
      <c r="J34" s="402">
        <v>168394927.13</v>
      </c>
      <c r="K34" s="401">
        <v>486657484.06</v>
      </c>
      <c r="L34" s="403">
        <v>0</v>
      </c>
      <c r="M34" s="402">
        <v>0</v>
      </c>
      <c r="N34" s="404">
        <v>79732.982983419963</v>
      </c>
      <c r="O34" s="402">
        <v>1115908.98</v>
      </c>
      <c r="P34" s="401">
        <v>1115908.98</v>
      </c>
    </row>
    <row r="35" spans="1:16" s="405" customFormat="1" ht="14.25" hidden="1" customHeight="1" x14ac:dyDescent="0.35">
      <c r="A35" s="398" t="s">
        <v>229</v>
      </c>
      <c r="B35" s="399" t="s">
        <v>300</v>
      </c>
      <c r="C35" s="399" t="s">
        <v>301</v>
      </c>
      <c r="D35" s="399" t="s">
        <v>304</v>
      </c>
      <c r="E35" s="399" t="s">
        <v>305</v>
      </c>
      <c r="F35" s="400">
        <v>29857912.879999999</v>
      </c>
      <c r="G35" s="401">
        <v>18906759.59</v>
      </c>
      <c r="H35" s="401">
        <v>3604362.7</v>
      </c>
      <c r="I35" s="402">
        <v>2528840.7999999998</v>
      </c>
      <c r="J35" s="402">
        <v>18357583.66</v>
      </c>
      <c r="K35" s="401">
        <v>43397546.75</v>
      </c>
      <c r="L35" s="403">
        <v>0</v>
      </c>
      <c r="M35" s="402">
        <v>0</v>
      </c>
      <c r="N35" s="404">
        <v>1389.7501999999993</v>
      </c>
      <c r="O35" s="402">
        <v>19450.349999999999</v>
      </c>
      <c r="P35" s="401">
        <v>19450.349999999999</v>
      </c>
    </row>
    <row r="36" spans="1:16" s="405" customFormat="1" ht="14.25" hidden="1" customHeight="1" x14ac:dyDescent="0.35">
      <c r="A36" s="398" t="s">
        <v>229</v>
      </c>
      <c r="B36" s="399" t="s">
        <v>300</v>
      </c>
      <c r="C36" s="399" t="s">
        <v>301</v>
      </c>
      <c r="D36" s="399" t="s">
        <v>306</v>
      </c>
      <c r="E36" s="399" t="s">
        <v>307</v>
      </c>
      <c r="F36" s="400">
        <v>61712157.990000002</v>
      </c>
      <c r="G36" s="401">
        <v>26060592.73</v>
      </c>
      <c r="H36" s="401">
        <v>4965284.18</v>
      </c>
      <c r="I36" s="402">
        <v>51311934.560000002</v>
      </c>
      <c r="J36" s="402">
        <v>46520819.269999996</v>
      </c>
      <c r="K36" s="401">
        <v>128858630.73999999</v>
      </c>
      <c r="L36" s="403">
        <v>0</v>
      </c>
      <c r="M36" s="402">
        <v>0</v>
      </c>
      <c r="N36" s="404">
        <v>10913.206799999991</v>
      </c>
      <c r="O36" s="402">
        <v>152736.60999999999</v>
      </c>
      <c r="P36" s="401">
        <v>152736.60999999999</v>
      </c>
    </row>
    <row r="37" spans="1:16" s="405" customFormat="1" ht="14.25" hidden="1" customHeight="1" x14ac:dyDescent="0.35">
      <c r="A37" s="398" t="s">
        <v>229</v>
      </c>
      <c r="B37" s="399" t="s">
        <v>300</v>
      </c>
      <c r="C37" s="399" t="s">
        <v>301</v>
      </c>
      <c r="D37" s="399" t="s">
        <v>308</v>
      </c>
      <c r="E37" s="399" t="s">
        <v>309</v>
      </c>
      <c r="F37" s="400">
        <v>31891231.48</v>
      </c>
      <c r="G37" s="401">
        <v>20296670.309999999</v>
      </c>
      <c r="H37" s="401">
        <v>3868431.2</v>
      </c>
      <c r="I37" s="402">
        <v>8757039.3399999999</v>
      </c>
      <c r="J37" s="402">
        <v>12694569.99</v>
      </c>
      <c r="K37" s="401">
        <v>45616710.840000004</v>
      </c>
      <c r="L37" s="403">
        <v>0</v>
      </c>
      <c r="M37" s="402">
        <v>0</v>
      </c>
      <c r="N37" s="404">
        <v>1830.9745000000009</v>
      </c>
      <c r="O37" s="402">
        <v>25625.54</v>
      </c>
      <c r="P37" s="401">
        <v>25625.54</v>
      </c>
    </row>
    <row r="38" spans="1:16" s="405" customFormat="1" ht="14.25" hidden="1" customHeight="1" x14ac:dyDescent="0.35">
      <c r="A38" s="398" t="s">
        <v>229</v>
      </c>
      <c r="B38" s="399" t="s">
        <v>300</v>
      </c>
      <c r="C38" s="399" t="s">
        <v>301</v>
      </c>
      <c r="D38" s="399" t="s">
        <v>310</v>
      </c>
      <c r="E38" s="399" t="s">
        <v>311</v>
      </c>
      <c r="F38" s="400">
        <v>47551222.770000003</v>
      </c>
      <c r="G38" s="401">
        <v>33946768.350000001</v>
      </c>
      <c r="H38" s="401">
        <v>6468837.6500000004</v>
      </c>
      <c r="I38" s="402">
        <v>6694960.2699999996</v>
      </c>
      <c r="J38" s="402">
        <v>21189165.219999999</v>
      </c>
      <c r="K38" s="401">
        <v>68299731.489999995</v>
      </c>
      <c r="L38" s="403">
        <v>0</v>
      </c>
      <c r="M38" s="402">
        <v>0</v>
      </c>
      <c r="N38" s="404">
        <v>1703.6579999999992</v>
      </c>
      <c r="O38" s="402">
        <v>23843.67</v>
      </c>
      <c r="P38" s="401">
        <v>23843.67</v>
      </c>
    </row>
    <row r="39" spans="1:16" s="405" customFormat="1" ht="14.25" hidden="1" customHeight="1" x14ac:dyDescent="0.35">
      <c r="A39" s="398" t="s">
        <v>229</v>
      </c>
      <c r="B39" s="399" t="s">
        <v>300</v>
      </c>
      <c r="C39" s="399" t="s">
        <v>301</v>
      </c>
      <c r="D39" s="399" t="s">
        <v>312</v>
      </c>
      <c r="E39" s="399" t="s">
        <v>313</v>
      </c>
      <c r="F39" s="400">
        <v>30562075.300000001</v>
      </c>
      <c r="G39" s="401">
        <v>20069790.289999999</v>
      </c>
      <c r="H39" s="401">
        <v>3834805.56</v>
      </c>
      <c r="I39" s="402">
        <v>3877824.01</v>
      </c>
      <c r="J39" s="402">
        <v>17836932.25</v>
      </c>
      <c r="K39" s="401">
        <v>45619352.109999999</v>
      </c>
      <c r="L39" s="403">
        <v>0</v>
      </c>
      <c r="M39" s="402">
        <v>0</v>
      </c>
      <c r="N39" s="404">
        <v>1279.2266999999997</v>
      </c>
      <c r="O39" s="402">
        <v>17903.509999999998</v>
      </c>
      <c r="P39" s="401">
        <v>17903.509999999998</v>
      </c>
    </row>
    <row r="40" spans="1:16" s="405" customFormat="1" ht="14.25" hidden="1" customHeight="1" x14ac:dyDescent="0.35">
      <c r="A40" s="398" t="s">
        <v>229</v>
      </c>
      <c r="B40" s="399" t="s">
        <v>300</v>
      </c>
      <c r="C40" s="399" t="s">
        <v>301</v>
      </c>
      <c r="D40" s="399" t="s">
        <v>314</v>
      </c>
      <c r="E40" s="399" t="s">
        <v>315</v>
      </c>
      <c r="F40" s="400">
        <v>41342356.469999999</v>
      </c>
      <c r="G40" s="401">
        <v>28292668.5</v>
      </c>
      <c r="H40" s="401">
        <v>5391120.25</v>
      </c>
      <c r="I40" s="402">
        <v>4576875.7</v>
      </c>
      <c r="J40" s="402">
        <v>19185721.469999999</v>
      </c>
      <c r="K40" s="401">
        <v>57446385.920000002</v>
      </c>
      <c r="L40" s="403">
        <v>0</v>
      </c>
      <c r="M40" s="402">
        <v>0</v>
      </c>
      <c r="N40" s="404">
        <v>1435.6531000000014</v>
      </c>
      <c r="O40" s="402">
        <v>20092.79</v>
      </c>
      <c r="P40" s="401">
        <v>20092.79</v>
      </c>
    </row>
    <row r="41" spans="1:16" s="405" customFormat="1" ht="14.25" hidden="1" customHeight="1" x14ac:dyDescent="0.35">
      <c r="A41" s="398" t="s">
        <v>229</v>
      </c>
      <c r="B41" s="399" t="s">
        <v>300</v>
      </c>
      <c r="C41" s="399" t="s">
        <v>301</v>
      </c>
      <c r="D41" s="399" t="s">
        <v>316</v>
      </c>
      <c r="E41" s="399" t="s">
        <v>317</v>
      </c>
      <c r="F41" s="400">
        <v>50363900.649999999</v>
      </c>
      <c r="G41" s="401">
        <v>32293844.559999999</v>
      </c>
      <c r="H41" s="401">
        <v>6153535.5099999998</v>
      </c>
      <c r="I41" s="402">
        <v>31022597.5</v>
      </c>
      <c r="J41" s="402">
        <v>20469593.879999999</v>
      </c>
      <c r="K41" s="401">
        <v>89939571.450000003</v>
      </c>
      <c r="L41" s="403">
        <v>0</v>
      </c>
      <c r="M41" s="402">
        <v>0</v>
      </c>
      <c r="N41" s="404">
        <v>6031.952600000006</v>
      </c>
      <c r="O41" s="402">
        <v>84420.65</v>
      </c>
      <c r="P41" s="401">
        <v>84420.65</v>
      </c>
    </row>
    <row r="42" spans="1:16" s="405" customFormat="1" ht="14.25" hidden="1" customHeight="1" x14ac:dyDescent="0.35">
      <c r="A42" s="398" t="s">
        <v>229</v>
      </c>
      <c r="B42" s="399" t="s">
        <v>300</v>
      </c>
      <c r="C42" s="399" t="s">
        <v>301</v>
      </c>
      <c r="D42" s="399" t="s">
        <v>318</v>
      </c>
      <c r="E42" s="399" t="s">
        <v>319</v>
      </c>
      <c r="F42" s="400">
        <v>16961119.399999999</v>
      </c>
      <c r="G42" s="401">
        <v>10932591.6</v>
      </c>
      <c r="H42" s="401">
        <v>2095486.63</v>
      </c>
      <c r="I42" s="402">
        <v>669425.94999999995</v>
      </c>
      <c r="J42" s="402">
        <v>3507930</v>
      </c>
      <c r="K42" s="401">
        <v>17205434.18</v>
      </c>
      <c r="L42" s="403">
        <v>0</v>
      </c>
      <c r="M42" s="402">
        <v>189517.29000000004</v>
      </c>
      <c r="N42" s="404">
        <v>470.35309999999998</v>
      </c>
      <c r="O42" s="402">
        <v>6582.86</v>
      </c>
      <c r="P42" s="401">
        <v>6582.86</v>
      </c>
    </row>
    <row r="43" spans="1:16" s="405" customFormat="1" ht="14.25" hidden="1" customHeight="1" x14ac:dyDescent="0.35">
      <c r="A43" s="398" t="s">
        <v>229</v>
      </c>
      <c r="B43" s="399" t="s">
        <v>300</v>
      </c>
      <c r="C43" s="399" t="s">
        <v>301</v>
      </c>
      <c r="D43" s="399" t="s">
        <v>320</v>
      </c>
      <c r="E43" s="399" t="s">
        <v>321</v>
      </c>
      <c r="F43" s="400">
        <v>40516148.859999999</v>
      </c>
      <c r="G43" s="401">
        <v>27302749.219999999</v>
      </c>
      <c r="H43" s="401">
        <v>5205124.63</v>
      </c>
      <c r="I43" s="402">
        <v>7002835.4299999997</v>
      </c>
      <c r="J43" s="402">
        <v>30882571.740000002</v>
      </c>
      <c r="K43" s="401">
        <v>70393281.019999996</v>
      </c>
      <c r="L43" s="403">
        <v>0</v>
      </c>
      <c r="M43" s="402">
        <v>0</v>
      </c>
      <c r="N43" s="404">
        <v>1700.5233000000007</v>
      </c>
      <c r="O43" s="402">
        <v>23799.8</v>
      </c>
      <c r="P43" s="401">
        <v>23799.8</v>
      </c>
    </row>
    <row r="44" spans="1:16" s="405" customFormat="1" ht="14.25" hidden="1" customHeight="1" x14ac:dyDescent="0.35">
      <c r="A44" s="398" t="s">
        <v>229</v>
      </c>
      <c r="B44" s="399" t="s">
        <v>300</v>
      </c>
      <c r="C44" s="399" t="s">
        <v>301</v>
      </c>
      <c r="D44" s="399" t="s">
        <v>322</v>
      </c>
      <c r="E44" s="399" t="s">
        <v>323</v>
      </c>
      <c r="F44" s="400">
        <v>35216897.600000001</v>
      </c>
      <c r="G44" s="401">
        <v>20745352.870000001</v>
      </c>
      <c r="H44" s="401">
        <v>3956693.04</v>
      </c>
      <c r="I44" s="402">
        <v>8194619.5999999996</v>
      </c>
      <c r="J44" s="402">
        <v>19421361.899999999</v>
      </c>
      <c r="K44" s="401">
        <v>52318027.409999996</v>
      </c>
      <c r="L44" s="403">
        <v>0</v>
      </c>
      <c r="M44" s="402">
        <v>0</v>
      </c>
      <c r="N44" s="404">
        <v>1631.7708000000002</v>
      </c>
      <c r="O44" s="402">
        <v>22837.57</v>
      </c>
      <c r="P44" s="401">
        <v>22837.57</v>
      </c>
    </row>
    <row r="45" spans="1:16" s="405" customFormat="1" ht="14.25" hidden="1" customHeight="1" x14ac:dyDescent="0.35">
      <c r="A45" s="398" t="s">
        <v>229</v>
      </c>
      <c r="B45" s="399" t="s">
        <v>300</v>
      </c>
      <c r="C45" s="399" t="s">
        <v>301</v>
      </c>
      <c r="D45" s="399" t="s">
        <v>324</v>
      </c>
      <c r="E45" s="399" t="s">
        <v>325</v>
      </c>
      <c r="F45" s="400">
        <v>24904567.079999998</v>
      </c>
      <c r="G45" s="401">
        <v>16637651.59</v>
      </c>
      <c r="H45" s="401">
        <v>3169056.04</v>
      </c>
      <c r="I45" s="402">
        <v>2574821.08</v>
      </c>
      <c r="J45" s="402">
        <v>49242920.590000004</v>
      </c>
      <c r="K45" s="401">
        <v>71624449.299999997</v>
      </c>
      <c r="L45" s="403">
        <v>0</v>
      </c>
      <c r="M45" s="402">
        <v>0</v>
      </c>
      <c r="N45" s="404">
        <v>1403.0525000000002</v>
      </c>
      <c r="O45" s="402">
        <v>19636.53</v>
      </c>
      <c r="P45" s="401">
        <v>19636.53</v>
      </c>
    </row>
    <row r="46" spans="1:16" s="405" customFormat="1" ht="14.25" hidden="1" customHeight="1" x14ac:dyDescent="0.35">
      <c r="A46" s="398" t="s">
        <v>229</v>
      </c>
      <c r="B46" s="399" t="s">
        <v>300</v>
      </c>
      <c r="C46" s="399" t="s">
        <v>301</v>
      </c>
      <c r="D46" s="399" t="s">
        <v>326</v>
      </c>
      <c r="E46" s="399" t="s">
        <v>327</v>
      </c>
      <c r="F46" s="400">
        <v>31243196.359999999</v>
      </c>
      <c r="G46" s="401">
        <v>20593062.609999999</v>
      </c>
      <c r="H46" s="401">
        <v>3925566.81</v>
      </c>
      <c r="I46" s="402">
        <v>5710993.96</v>
      </c>
      <c r="J46" s="402">
        <v>12532625.16</v>
      </c>
      <c r="K46" s="401">
        <v>42762248.539999999</v>
      </c>
      <c r="L46" s="403">
        <v>0</v>
      </c>
      <c r="M46" s="402">
        <v>146128.73000000045</v>
      </c>
      <c r="N46" s="404">
        <v>1201.3037999999992</v>
      </c>
      <c r="O46" s="402">
        <v>16812.939999999999</v>
      </c>
      <c r="P46" s="401">
        <v>16812.939999999999</v>
      </c>
    </row>
    <row r="47" spans="1:16" s="405" customFormat="1" ht="14.25" hidden="1" customHeight="1" x14ac:dyDescent="0.35">
      <c r="A47" s="398" t="s">
        <v>229</v>
      </c>
      <c r="B47" s="399" t="s">
        <v>329</v>
      </c>
      <c r="C47" s="399" t="s">
        <v>330</v>
      </c>
      <c r="D47" s="399" t="s">
        <v>331</v>
      </c>
      <c r="E47" s="399" t="s">
        <v>332</v>
      </c>
      <c r="F47" s="400">
        <v>112566497.19</v>
      </c>
      <c r="G47" s="401">
        <v>24228688.149999999</v>
      </c>
      <c r="H47" s="401">
        <v>4615047.79</v>
      </c>
      <c r="I47" s="402">
        <v>81797806.129999995</v>
      </c>
      <c r="J47" s="402">
        <v>126671787.78</v>
      </c>
      <c r="K47" s="401">
        <v>237313329.84999999</v>
      </c>
      <c r="L47" s="403">
        <v>0</v>
      </c>
      <c r="M47" s="402">
        <v>0</v>
      </c>
      <c r="N47" s="404">
        <v>37862.939345499974</v>
      </c>
      <c r="O47" s="402">
        <v>529913.62</v>
      </c>
      <c r="P47" s="401">
        <v>529913.62</v>
      </c>
    </row>
    <row r="48" spans="1:16" s="405" customFormat="1" ht="14.25" hidden="1" customHeight="1" x14ac:dyDescent="0.35">
      <c r="A48" s="398" t="s">
        <v>229</v>
      </c>
      <c r="B48" s="399" t="s">
        <v>329</v>
      </c>
      <c r="C48" s="399" t="s">
        <v>330</v>
      </c>
      <c r="D48" s="399" t="s">
        <v>333</v>
      </c>
      <c r="E48" s="399" t="s">
        <v>334</v>
      </c>
      <c r="F48" s="400">
        <v>36096022.299999997</v>
      </c>
      <c r="G48" s="401">
        <v>21073913.190000001</v>
      </c>
      <c r="H48" s="401">
        <v>4012832.69</v>
      </c>
      <c r="I48" s="402">
        <v>483998.32</v>
      </c>
      <c r="J48" s="402">
        <v>34370972.229999997</v>
      </c>
      <c r="K48" s="401">
        <v>59941716.43</v>
      </c>
      <c r="L48" s="403">
        <v>0</v>
      </c>
      <c r="M48" s="402">
        <v>3149628.4099999983</v>
      </c>
      <c r="N48" s="404">
        <v>1358.0635999999995</v>
      </c>
      <c r="O48" s="402">
        <v>19006.88</v>
      </c>
      <c r="P48" s="401">
        <v>19006.88</v>
      </c>
    </row>
    <row r="49" spans="1:16" s="405" customFormat="1" ht="14.25" hidden="1" customHeight="1" x14ac:dyDescent="0.35">
      <c r="A49" s="398" t="s">
        <v>229</v>
      </c>
      <c r="B49" s="399" t="s">
        <v>329</v>
      </c>
      <c r="C49" s="399" t="s">
        <v>330</v>
      </c>
      <c r="D49" s="399" t="s">
        <v>335</v>
      </c>
      <c r="E49" s="399" t="s">
        <v>336</v>
      </c>
      <c r="F49" s="400">
        <v>46309826.810000002</v>
      </c>
      <c r="G49" s="401">
        <v>30345615.350000001</v>
      </c>
      <c r="H49" s="401">
        <v>5786300.0199999996</v>
      </c>
      <c r="I49" s="402">
        <v>5083282.17</v>
      </c>
      <c r="J49" s="402">
        <v>21253840.800000001</v>
      </c>
      <c r="K49" s="401">
        <v>62469038.340000004</v>
      </c>
      <c r="L49" s="403">
        <v>0</v>
      </c>
      <c r="M49" s="402">
        <v>0</v>
      </c>
      <c r="N49" s="404">
        <v>1527.8263999999995</v>
      </c>
      <c r="O49" s="402">
        <v>21382.81</v>
      </c>
      <c r="P49" s="401">
        <v>21382.81</v>
      </c>
    </row>
    <row r="50" spans="1:16" s="405" customFormat="1" ht="14.25" hidden="1" customHeight="1" x14ac:dyDescent="0.35">
      <c r="A50" s="398" t="s">
        <v>229</v>
      </c>
      <c r="B50" s="399" t="s">
        <v>329</v>
      </c>
      <c r="C50" s="399" t="s">
        <v>330</v>
      </c>
      <c r="D50" s="399" t="s">
        <v>337</v>
      </c>
      <c r="E50" s="399" t="s">
        <v>338</v>
      </c>
      <c r="F50" s="400">
        <v>28770921.510000002</v>
      </c>
      <c r="G50" s="401">
        <v>21937174.129999999</v>
      </c>
      <c r="H50" s="401">
        <v>4178424.57</v>
      </c>
      <c r="I50" s="402">
        <v>6405313.5</v>
      </c>
      <c r="J50" s="402">
        <v>39699827.960000001</v>
      </c>
      <c r="K50" s="401">
        <v>72220740.159999996</v>
      </c>
      <c r="L50" s="403">
        <v>0</v>
      </c>
      <c r="M50" s="402">
        <v>0</v>
      </c>
      <c r="N50" s="404">
        <v>1758.4082999999994</v>
      </c>
      <c r="O50" s="402">
        <v>24609.94</v>
      </c>
      <c r="P50" s="401">
        <v>24609.94</v>
      </c>
    </row>
    <row r="51" spans="1:16" s="405" customFormat="1" ht="14.25" hidden="1" customHeight="1" x14ac:dyDescent="0.35">
      <c r="A51" s="398" t="s">
        <v>229</v>
      </c>
      <c r="B51" s="399" t="s">
        <v>329</v>
      </c>
      <c r="C51" s="399" t="s">
        <v>330</v>
      </c>
      <c r="D51" s="399" t="s">
        <v>339</v>
      </c>
      <c r="E51" s="399" t="s">
        <v>340</v>
      </c>
      <c r="F51" s="400">
        <v>30780064.129999999</v>
      </c>
      <c r="G51" s="401">
        <v>21188682.579999998</v>
      </c>
      <c r="H51" s="401">
        <v>4038157.05</v>
      </c>
      <c r="I51" s="402">
        <v>8937670.5099999998</v>
      </c>
      <c r="J51" s="402">
        <v>24428520.629999999</v>
      </c>
      <c r="K51" s="401">
        <v>58593030.770000003</v>
      </c>
      <c r="L51" s="403">
        <v>0</v>
      </c>
      <c r="M51" s="402">
        <v>0</v>
      </c>
      <c r="N51" s="404">
        <v>1835.1330000000007</v>
      </c>
      <c r="O51" s="402">
        <v>25683.74</v>
      </c>
      <c r="P51" s="401">
        <v>25683.74</v>
      </c>
    </row>
    <row r="52" spans="1:16" s="405" customFormat="1" ht="14.25" hidden="1" customHeight="1" x14ac:dyDescent="0.35">
      <c r="A52" s="398" t="s">
        <v>229</v>
      </c>
      <c r="B52" s="399" t="s">
        <v>329</v>
      </c>
      <c r="C52" s="399" t="s">
        <v>330</v>
      </c>
      <c r="D52" s="399" t="s">
        <v>341</v>
      </c>
      <c r="E52" s="399" t="s">
        <v>342</v>
      </c>
      <c r="F52" s="400">
        <v>40833105.030000001</v>
      </c>
      <c r="G52" s="401">
        <v>29420769.149999999</v>
      </c>
      <c r="H52" s="401">
        <v>5602972.29</v>
      </c>
      <c r="I52" s="402">
        <v>4197078.38</v>
      </c>
      <c r="J52" s="402">
        <v>18892339.420000002</v>
      </c>
      <c r="K52" s="401">
        <v>58113159.240000002</v>
      </c>
      <c r="L52" s="403">
        <v>0</v>
      </c>
      <c r="M52" s="402">
        <v>0</v>
      </c>
      <c r="N52" s="404">
        <v>1241.3437000000001</v>
      </c>
      <c r="O52" s="402">
        <v>17373.32</v>
      </c>
      <c r="P52" s="401">
        <v>17373.32</v>
      </c>
    </row>
    <row r="53" spans="1:16" s="405" customFormat="1" ht="14.25" hidden="1" customHeight="1" x14ac:dyDescent="0.35">
      <c r="A53" s="398" t="s">
        <v>229</v>
      </c>
      <c r="B53" s="399" t="s">
        <v>329</v>
      </c>
      <c r="C53" s="399" t="s">
        <v>330</v>
      </c>
      <c r="D53" s="399" t="s">
        <v>343</v>
      </c>
      <c r="E53" s="399" t="s">
        <v>344</v>
      </c>
      <c r="F53" s="400">
        <v>17033301.09</v>
      </c>
      <c r="G53" s="401">
        <v>10407737.74</v>
      </c>
      <c r="H53" s="401">
        <v>2001220.9</v>
      </c>
      <c r="I53" s="402">
        <v>0</v>
      </c>
      <c r="J53" s="402">
        <v>19041412.810000002</v>
      </c>
      <c r="K53" s="401">
        <v>31450371.449999999</v>
      </c>
      <c r="L53" s="403">
        <v>0</v>
      </c>
      <c r="M53" s="402">
        <v>4131424.7799999993</v>
      </c>
      <c r="N53" s="404">
        <v>414.85100000000011</v>
      </c>
      <c r="O53" s="402">
        <v>5806.08</v>
      </c>
      <c r="P53" s="401">
        <v>5806.08</v>
      </c>
    </row>
    <row r="54" spans="1:16" s="405" customFormat="1" ht="14.25" hidden="1" customHeight="1" x14ac:dyDescent="0.35">
      <c r="A54" s="398" t="s">
        <v>229</v>
      </c>
      <c r="B54" s="399" t="s">
        <v>329</v>
      </c>
      <c r="C54" s="399" t="s">
        <v>330</v>
      </c>
      <c r="D54" s="399" t="s">
        <v>345</v>
      </c>
      <c r="E54" s="399" t="s">
        <v>346</v>
      </c>
      <c r="F54" s="400">
        <v>25424374.949999999</v>
      </c>
      <c r="G54" s="401">
        <v>15926972.189999999</v>
      </c>
      <c r="H54" s="401">
        <v>3044174.3</v>
      </c>
      <c r="I54" s="402">
        <v>1700509.99</v>
      </c>
      <c r="J54" s="402">
        <v>13116727.300000001</v>
      </c>
      <c r="K54" s="401">
        <v>33788383.780000001</v>
      </c>
      <c r="L54" s="403">
        <v>0</v>
      </c>
      <c r="M54" s="402">
        <v>0</v>
      </c>
      <c r="N54" s="404">
        <v>1382.6816000000003</v>
      </c>
      <c r="O54" s="402">
        <v>19351.419999999998</v>
      </c>
      <c r="P54" s="401">
        <v>19351.419999999998</v>
      </c>
    </row>
    <row r="55" spans="1:16" s="405" customFormat="1" ht="14.25" hidden="1" customHeight="1" x14ac:dyDescent="0.35">
      <c r="A55" s="398" t="s">
        <v>229</v>
      </c>
      <c r="B55" s="399" t="s">
        <v>348</v>
      </c>
      <c r="C55" s="399" t="s">
        <v>349</v>
      </c>
      <c r="D55" s="399" t="s">
        <v>350</v>
      </c>
      <c r="E55" s="399" t="s">
        <v>351</v>
      </c>
      <c r="F55" s="400">
        <v>108912292.44</v>
      </c>
      <c r="G55" s="401">
        <v>22601587.420000002</v>
      </c>
      <c r="H55" s="401">
        <v>4248946.1100000003</v>
      </c>
      <c r="I55" s="402">
        <v>134431886.03</v>
      </c>
      <c r="J55" s="402">
        <v>151062957.98999998</v>
      </c>
      <c r="K55" s="401">
        <v>312345377.55000001</v>
      </c>
      <c r="L55" s="403">
        <v>0</v>
      </c>
      <c r="M55" s="402">
        <v>0</v>
      </c>
      <c r="N55" s="404">
        <v>43160.003722300004</v>
      </c>
      <c r="O55" s="402">
        <v>604049.09</v>
      </c>
      <c r="P55" s="401">
        <v>604049.09</v>
      </c>
    </row>
    <row r="56" spans="1:16" s="405" customFormat="1" ht="14.25" hidden="1" customHeight="1" x14ac:dyDescent="0.35">
      <c r="A56" s="398" t="s">
        <v>229</v>
      </c>
      <c r="B56" s="399" t="s">
        <v>348</v>
      </c>
      <c r="C56" s="399" t="s">
        <v>349</v>
      </c>
      <c r="D56" s="399" t="s">
        <v>352</v>
      </c>
      <c r="E56" s="399" t="s">
        <v>353</v>
      </c>
      <c r="F56" s="400">
        <v>17509384.280000001</v>
      </c>
      <c r="G56" s="401">
        <v>10602426.07</v>
      </c>
      <c r="H56" s="401">
        <v>1994100.47</v>
      </c>
      <c r="I56" s="402">
        <v>2287694.5299999998</v>
      </c>
      <c r="J56" s="402">
        <v>9986071.9000000004</v>
      </c>
      <c r="K56" s="401">
        <v>24870292.969999999</v>
      </c>
      <c r="L56" s="403">
        <v>0</v>
      </c>
      <c r="M56" s="402">
        <v>0</v>
      </c>
      <c r="N56" s="404">
        <v>715.95989999999983</v>
      </c>
      <c r="O56" s="402">
        <v>10020.27</v>
      </c>
      <c r="P56" s="401">
        <v>10020.27</v>
      </c>
    </row>
    <row r="57" spans="1:16" s="405" customFormat="1" ht="14.25" hidden="1" customHeight="1" x14ac:dyDescent="0.35">
      <c r="A57" s="398" t="s">
        <v>229</v>
      </c>
      <c r="B57" s="399" t="s">
        <v>348</v>
      </c>
      <c r="C57" s="399" t="s">
        <v>349</v>
      </c>
      <c r="D57" s="399" t="s">
        <v>354</v>
      </c>
      <c r="E57" s="399" t="s">
        <v>355</v>
      </c>
      <c r="F57" s="400">
        <v>15096756.300000001</v>
      </c>
      <c r="G57" s="401">
        <v>8570164.4399999995</v>
      </c>
      <c r="H57" s="401">
        <v>1623059.27</v>
      </c>
      <c r="I57" s="402">
        <v>1910144.62</v>
      </c>
      <c r="J57" s="402">
        <v>12487999.189999999</v>
      </c>
      <c r="K57" s="401">
        <v>24591367.52</v>
      </c>
      <c r="L57" s="403">
        <v>0</v>
      </c>
      <c r="M57" s="402">
        <v>0</v>
      </c>
      <c r="N57" s="404">
        <v>661.19930000000033</v>
      </c>
      <c r="O57" s="402">
        <v>9253.86</v>
      </c>
      <c r="P57" s="401">
        <v>9253.86</v>
      </c>
    </row>
    <row r="58" spans="1:16" s="405" customFormat="1" ht="14.25" hidden="1" customHeight="1" x14ac:dyDescent="0.35">
      <c r="A58" s="398" t="s">
        <v>229</v>
      </c>
      <c r="B58" s="399" t="s">
        <v>348</v>
      </c>
      <c r="C58" s="399" t="s">
        <v>349</v>
      </c>
      <c r="D58" s="399" t="s">
        <v>356</v>
      </c>
      <c r="E58" s="399" t="s">
        <v>357</v>
      </c>
      <c r="F58" s="400">
        <v>29070857.190000001</v>
      </c>
      <c r="G58" s="401">
        <v>19510861.16</v>
      </c>
      <c r="H58" s="401">
        <v>3671530.56</v>
      </c>
      <c r="I58" s="402">
        <v>9793826.9600000009</v>
      </c>
      <c r="J58" s="402">
        <v>18810474.420000002</v>
      </c>
      <c r="K58" s="401">
        <v>51786693.100000001</v>
      </c>
      <c r="L58" s="403">
        <v>0</v>
      </c>
      <c r="M58" s="402">
        <v>0</v>
      </c>
      <c r="N58" s="404">
        <v>1716.6365000000001</v>
      </c>
      <c r="O58" s="402">
        <v>24025.32</v>
      </c>
      <c r="P58" s="401">
        <v>24025.32</v>
      </c>
    </row>
    <row r="59" spans="1:16" s="405" customFormat="1" ht="14.25" hidden="1" customHeight="1" x14ac:dyDescent="0.35">
      <c r="A59" s="398" t="s">
        <v>229</v>
      </c>
      <c r="B59" s="399" t="s">
        <v>348</v>
      </c>
      <c r="C59" s="399" t="s">
        <v>349</v>
      </c>
      <c r="D59" s="399" t="s">
        <v>358</v>
      </c>
      <c r="E59" s="399" t="s">
        <v>359</v>
      </c>
      <c r="F59" s="400">
        <v>26147529.629999999</v>
      </c>
      <c r="G59" s="401">
        <v>18647635.57</v>
      </c>
      <c r="H59" s="401">
        <v>3508690.39</v>
      </c>
      <c r="I59" s="402">
        <v>11920505.68</v>
      </c>
      <c r="J59" s="402">
        <v>40732693.909999996</v>
      </c>
      <c r="K59" s="401">
        <v>74809525.549999997</v>
      </c>
      <c r="L59" s="403">
        <v>0</v>
      </c>
      <c r="M59" s="402">
        <v>0</v>
      </c>
      <c r="N59" s="404">
        <v>2385.6878999999994</v>
      </c>
      <c r="O59" s="402">
        <v>33389.07</v>
      </c>
      <c r="P59" s="401">
        <v>33389.07</v>
      </c>
    </row>
    <row r="60" spans="1:16" s="405" customFormat="1" ht="14.25" hidden="1" customHeight="1" x14ac:dyDescent="0.35">
      <c r="A60" s="398" t="s">
        <v>229</v>
      </c>
      <c r="B60" s="399" t="s">
        <v>348</v>
      </c>
      <c r="C60" s="399" t="s">
        <v>349</v>
      </c>
      <c r="D60" s="399" t="s">
        <v>360</v>
      </c>
      <c r="E60" s="399" t="s">
        <v>361</v>
      </c>
      <c r="F60" s="400">
        <v>39478631.140000001</v>
      </c>
      <c r="G60" s="401">
        <v>24569714.059999999</v>
      </c>
      <c r="H60" s="401">
        <v>4622034.26</v>
      </c>
      <c r="I60" s="402">
        <v>7441338.5099999998</v>
      </c>
      <c r="J60" s="402">
        <v>67680742.400000006</v>
      </c>
      <c r="K60" s="401">
        <v>104313829.23</v>
      </c>
      <c r="L60" s="403">
        <v>0</v>
      </c>
      <c r="M60" s="402">
        <v>0</v>
      </c>
      <c r="N60" s="404">
        <v>3154.9276999999997</v>
      </c>
      <c r="O60" s="402">
        <v>44155.03</v>
      </c>
      <c r="P60" s="401">
        <v>44155.03</v>
      </c>
    </row>
    <row r="61" spans="1:16" s="405" customFormat="1" ht="14.25" hidden="1" customHeight="1" x14ac:dyDescent="0.35">
      <c r="A61" s="398" t="s">
        <v>229</v>
      </c>
      <c r="B61" s="399" t="s">
        <v>348</v>
      </c>
      <c r="C61" s="399" t="s">
        <v>349</v>
      </c>
      <c r="D61" s="399" t="s">
        <v>362</v>
      </c>
      <c r="E61" s="399" t="s">
        <v>363</v>
      </c>
      <c r="F61" s="400">
        <v>19847141.350000001</v>
      </c>
      <c r="G61" s="401">
        <v>12208571.300000001</v>
      </c>
      <c r="H61" s="401">
        <v>2302211.42</v>
      </c>
      <c r="I61" s="402">
        <v>3849584.66</v>
      </c>
      <c r="J61" s="402">
        <v>16256864.42</v>
      </c>
      <c r="K61" s="401">
        <v>34617231.799999997</v>
      </c>
      <c r="L61" s="403">
        <v>0</v>
      </c>
      <c r="M61" s="402">
        <v>114008.24000000209</v>
      </c>
      <c r="N61" s="404">
        <v>955.79879999999935</v>
      </c>
      <c r="O61" s="402">
        <v>13376.95</v>
      </c>
      <c r="P61" s="401">
        <v>13376.95</v>
      </c>
    </row>
    <row r="62" spans="1:16" s="405" customFormat="1" ht="14.25" hidden="1" customHeight="1" x14ac:dyDescent="0.35">
      <c r="A62" s="398" t="s">
        <v>229</v>
      </c>
      <c r="B62" s="399" t="s">
        <v>348</v>
      </c>
      <c r="C62" s="399" t="s">
        <v>349</v>
      </c>
      <c r="D62" s="399" t="s">
        <v>364</v>
      </c>
      <c r="E62" s="399" t="s">
        <v>365</v>
      </c>
      <c r="F62" s="400">
        <v>22757873.52</v>
      </c>
      <c r="G62" s="401">
        <v>13937619.529999999</v>
      </c>
      <c r="H62" s="401">
        <v>2630047.85</v>
      </c>
      <c r="I62" s="402">
        <v>1850739.34</v>
      </c>
      <c r="J62" s="402">
        <v>19414691.969999999</v>
      </c>
      <c r="K62" s="401">
        <v>37833098.689999998</v>
      </c>
      <c r="L62" s="403">
        <v>0</v>
      </c>
      <c r="M62" s="402">
        <v>0</v>
      </c>
      <c r="N62" s="404">
        <v>1001.2909</v>
      </c>
      <c r="O62" s="402">
        <v>14013.64</v>
      </c>
      <c r="P62" s="401">
        <v>14013.64</v>
      </c>
    </row>
    <row r="63" spans="1:16" s="405" customFormat="1" ht="14.25" hidden="1" customHeight="1" x14ac:dyDescent="0.35">
      <c r="A63" s="398" t="s">
        <v>229</v>
      </c>
      <c r="B63" s="399" t="s">
        <v>348</v>
      </c>
      <c r="C63" s="399" t="s">
        <v>349</v>
      </c>
      <c r="D63" s="399" t="s">
        <v>366</v>
      </c>
      <c r="E63" s="399" t="s">
        <v>367</v>
      </c>
      <c r="F63" s="400">
        <v>14736440.34</v>
      </c>
      <c r="G63" s="401">
        <v>9007995.4399999995</v>
      </c>
      <c r="H63" s="401">
        <v>1704141.99</v>
      </c>
      <c r="I63" s="402">
        <v>1817275.22</v>
      </c>
      <c r="J63" s="402">
        <v>5420032.1200000001</v>
      </c>
      <c r="K63" s="401">
        <v>17949444.77</v>
      </c>
      <c r="L63" s="403">
        <v>0</v>
      </c>
      <c r="M63" s="402">
        <v>0</v>
      </c>
      <c r="N63" s="404">
        <v>684.80749999999989</v>
      </c>
      <c r="O63" s="402">
        <v>9584.2800000000007</v>
      </c>
      <c r="P63" s="401">
        <v>9584.2800000000007</v>
      </c>
    </row>
    <row r="64" spans="1:16" s="405" customFormat="1" ht="14.25" hidden="1" customHeight="1" x14ac:dyDescent="0.35">
      <c r="A64" s="398" t="s">
        <v>229</v>
      </c>
      <c r="B64" s="399" t="s">
        <v>348</v>
      </c>
      <c r="C64" s="399" t="s">
        <v>349</v>
      </c>
      <c r="D64" s="399" t="s">
        <v>368</v>
      </c>
      <c r="E64" s="399" t="s">
        <v>369</v>
      </c>
      <c r="F64" s="400">
        <v>15154897</v>
      </c>
      <c r="G64" s="401">
        <v>8702586.4000000004</v>
      </c>
      <c r="H64" s="401">
        <v>1641996.78</v>
      </c>
      <c r="I64" s="402">
        <v>608065.93000000005</v>
      </c>
      <c r="J64" s="402">
        <v>15343988.32</v>
      </c>
      <c r="K64" s="401">
        <v>26296637.43</v>
      </c>
      <c r="L64" s="403">
        <v>0</v>
      </c>
      <c r="M64" s="402">
        <v>257339.66999999993</v>
      </c>
      <c r="N64" s="404">
        <v>694.92209999999989</v>
      </c>
      <c r="O64" s="402">
        <v>9725.83</v>
      </c>
      <c r="P64" s="401">
        <v>9725.83</v>
      </c>
    </row>
    <row r="65" spans="1:16" s="405" customFormat="1" ht="14.25" hidden="1" customHeight="1" x14ac:dyDescent="0.35">
      <c r="A65" s="398" t="s">
        <v>229</v>
      </c>
      <c r="B65" s="399" t="s">
        <v>348</v>
      </c>
      <c r="C65" s="399" t="s">
        <v>349</v>
      </c>
      <c r="D65" s="399" t="s">
        <v>370</v>
      </c>
      <c r="E65" s="399" t="s">
        <v>371</v>
      </c>
      <c r="F65" s="400">
        <v>18538051.239999998</v>
      </c>
      <c r="G65" s="401">
        <v>12549996.449999999</v>
      </c>
      <c r="H65" s="401">
        <v>2361301.73</v>
      </c>
      <c r="I65" s="402">
        <v>1129654.3799999999</v>
      </c>
      <c r="J65" s="402">
        <v>6777946.75</v>
      </c>
      <c r="K65" s="401">
        <v>22818899.309999999</v>
      </c>
      <c r="L65" s="403">
        <v>0</v>
      </c>
      <c r="M65" s="402">
        <v>94758.729999999981</v>
      </c>
      <c r="N65" s="404">
        <v>381.12649999999991</v>
      </c>
      <c r="O65" s="402">
        <v>5334.08</v>
      </c>
      <c r="P65" s="401">
        <v>5334.08</v>
      </c>
    </row>
    <row r="66" spans="1:16" s="405" customFormat="1" ht="14.25" hidden="1" customHeight="1" x14ac:dyDescent="0.35">
      <c r="A66" s="398" t="s">
        <v>229</v>
      </c>
      <c r="B66" s="399" t="s">
        <v>348</v>
      </c>
      <c r="C66" s="399" t="s">
        <v>349</v>
      </c>
      <c r="D66" s="399" t="s">
        <v>372</v>
      </c>
      <c r="E66" s="399" t="s">
        <v>373</v>
      </c>
      <c r="F66" s="400">
        <v>12469650.609999999</v>
      </c>
      <c r="G66" s="401">
        <v>7811029.0899999999</v>
      </c>
      <c r="H66" s="401">
        <v>1473079.24</v>
      </c>
      <c r="I66" s="402">
        <v>1813238.67</v>
      </c>
      <c r="J66" s="402">
        <v>10819399.439999999</v>
      </c>
      <c r="K66" s="401">
        <v>21916746.440000001</v>
      </c>
      <c r="L66" s="403">
        <v>0</v>
      </c>
      <c r="M66" s="402">
        <v>0</v>
      </c>
      <c r="N66" s="404">
        <v>504.81209999999993</v>
      </c>
      <c r="O66" s="402">
        <v>7065.14</v>
      </c>
      <c r="P66" s="401">
        <v>7065.14</v>
      </c>
    </row>
    <row r="67" spans="1:16" s="405" customFormat="1" ht="14.25" hidden="1" customHeight="1" x14ac:dyDescent="0.35">
      <c r="A67" s="398" t="s">
        <v>229</v>
      </c>
      <c r="B67" s="399" t="s">
        <v>348</v>
      </c>
      <c r="C67" s="399" t="s">
        <v>349</v>
      </c>
      <c r="D67" s="399" t="s">
        <v>374</v>
      </c>
      <c r="E67" s="399" t="s">
        <v>375</v>
      </c>
      <c r="F67" s="400">
        <v>52234905.270000003</v>
      </c>
      <c r="G67" s="401">
        <v>25308335.260000002</v>
      </c>
      <c r="H67" s="401">
        <v>4758010.6100000003</v>
      </c>
      <c r="I67" s="402">
        <v>31363716.57</v>
      </c>
      <c r="J67" s="402">
        <v>56727389.789999992</v>
      </c>
      <c r="K67" s="401">
        <v>118157452.23</v>
      </c>
      <c r="L67" s="403">
        <v>0</v>
      </c>
      <c r="M67" s="402">
        <v>0</v>
      </c>
      <c r="N67" s="404">
        <v>7920.327000000003</v>
      </c>
      <c r="O67" s="402">
        <v>110849.53</v>
      </c>
      <c r="P67" s="401">
        <v>110849.53</v>
      </c>
    </row>
    <row r="68" spans="1:16" s="405" customFormat="1" ht="14.25" hidden="1" customHeight="1" x14ac:dyDescent="0.35">
      <c r="A68" s="398" t="s">
        <v>229</v>
      </c>
      <c r="B68" s="399" t="s">
        <v>348</v>
      </c>
      <c r="C68" s="399" t="s">
        <v>349</v>
      </c>
      <c r="D68" s="399" t="s">
        <v>376</v>
      </c>
      <c r="E68" s="399" t="s">
        <v>377</v>
      </c>
      <c r="F68" s="400">
        <v>10800199.08</v>
      </c>
      <c r="G68" s="401">
        <v>7381400.0899999999</v>
      </c>
      <c r="H68" s="401">
        <v>1390787.51</v>
      </c>
      <c r="I68" s="402">
        <v>1157636.58</v>
      </c>
      <c r="J68" s="402">
        <v>3219518.71</v>
      </c>
      <c r="K68" s="401">
        <v>13149342.890000001</v>
      </c>
      <c r="L68" s="403">
        <v>0</v>
      </c>
      <c r="M68" s="402">
        <v>41683.029999999795</v>
      </c>
      <c r="N68" s="404">
        <v>327.71640000000008</v>
      </c>
      <c r="O68" s="402">
        <v>4586.58</v>
      </c>
      <c r="P68" s="401">
        <v>4586.58</v>
      </c>
    </row>
    <row r="69" spans="1:16" s="405" customFormat="1" ht="14.25" hidden="1" customHeight="1" x14ac:dyDescent="0.35">
      <c r="A69" s="398" t="s">
        <v>229</v>
      </c>
      <c r="B69" s="399" t="s">
        <v>348</v>
      </c>
      <c r="C69" s="399" t="s">
        <v>349</v>
      </c>
      <c r="D69" s="399" t="s">
        <v>378</v>
      </c>
      <c r="E69" s="399" t="s">
        <v>379</v>
      </c>
      <c r="F69" s="400">
        <v>17767854.210000001</v>
      </c>
      <c r="G69" s="401">
        <v>14931422.4</v>
      </c>
      <c r="H69" s="401">
        <v>2836431.81</v>
      </c>
      <c r="I69" s="402">
        <v>0</v>
      </c>
      <c r="J69" s="402">
        <v>25162410</v>
      </c>
      <c r="K69" s="401">
        <v>42930264.210000001</v>
      </c>
      <c r="L69" s="403">
        <v>0</v>
      </c>
      <c r="M69" s="402">
        <v>0</v>
      </c>
      <c r="N69" s="404">
        <v>0</v>
      </c>
      <c r="O69" s="402">
        <v>0</v>
      </c>
      <c r="P69" s="401">
        <v>0</v>
      </c>
    </row>
    <row r="70" spans="1:16" s="405" customFormat="1" ht="14.25" hidden="1" customHeight="1" x14ac:dyDescent="0.35">
      <c r="A70" s="398" t="s">
        <v>229</v>
      </c>
      <c r="B70" s="399" t="s">
        <v>381</v>
      </c>
      <c r="C70" s="399" t="s">
        <v>382</v>
      </c>
      <c r="D70" s="399" t="s">
        <v>383</v>
      </c>
      <c r="E70" s="399" t="s">
        <v>384</v>
      </c>
      <c r="F70" s="400">
        <v>65203047.329999998</v>
      </c>
      <c r="G70" s="401">
        <v>22275549.100000001</v>
      </c>
      <c r="H70" s="401">
        <v>4232531.5999999996</v>
      </c>
      <c r="I70" s="402">
        <v>78141317.060000002</v>
      </c>
      <c r="J70" s="402">
        <v>193157845.60000002</v>
      </c>
      <c r="K70" s="401">
        <v>297807243.36000001</v>
      </c>
      <c r="L70" s="403">
        <v>0</v>
      </c>
      <c r="M70" s="402">
        <v>0</v>
      </c>
      <c r="N70" s="404">
        <v>29832.153219029922</v>
      </c>
      <c r="O70" s="402">
        <v>417518.15</v>
      </c>
      <c r="P70" s="401">
        <v>417518.15</v>
      </c>
    </row>
    <row r="71" spans="1:16" s="405" customFormat="1" ht="14.25" hidden="1" customHeight="1" x14ac:dyDescent="0.35">
      <c r="A71" s="398" t="s">
        <v>229</v>
      </c>
      <c r="B71" s="399" t="s">
        <v>381</v>
      </c>
      <c r="C71" s="399" t="s">
        <v>382</v>
      </c>
      <c r="D71" s="399" t="s">
        <v>385</v>
      </c>
      <c r="E71" s="399" t="s">
        <v>386</v>
      </c>
      <c r="F71" s="400">
        <v>51541242.020000003</v>
      </c>
      <c r="G71" s="401">
        <v>20265276.260000002</v>
      </c>
      <c r="H71" s="401">
        <v>3834390.6</v>
      </c>
      <c r="I71" s="402">
        <v>39539803.869999997</v>
      </c>
      <c r="J71" s="402">
        <v>125207014.39</v>
      </c>
      <c r="K71" s="401">
        <v>188846485.12</v>
      </c>
      <c r="L71" s="403">
        <v>0</v>
      </c>
      <c r="M71" s="402">
        <v>0</v>
      </c>
      <c r="N71" s="404">
        <v>15294.423721400002</v>
      </c>
      <c r="O71" s="402">
        <v>214054.26</v>
      </c>
      <c r="P71" s="401">
        <v>214054.26</v>
      </c>
    </row>
    <row r="72" spans="1:16" s="405" customFormat="1" ht="14.25" hidden="1" customHeight="1" x14ac:dyDescent="0.35">
      <c r="A72" s="398" t="s">
        <v>229</v>
      </c>
      <c r="B72" s="399" t="s">
        <v>381</v>
      </c>
      <c r="C72" s="399" t="s">
        <v>382</v>
      </c>
      <c r="D72" s="399" t="s">
        <v>387</v>
      </c>
      <c r="E72" s="399" t="s">
        <v>388</v>
      </c>
      <c r="F72" s="400">
        <v>39385962.700000003</v>
      </c>
      <c r="G72" s="401">
        <v>25874543.059999999</v>
      </c>
      <c r="H72" s="401">
        <v>4905494.46</v>
      </c>
      <c r="I72" s="402">
        <v>9166320.4199999999</v>
      </c>
      <c r="J72" s="402">
        <v>37651366.149999999</v>
      </c>
      <c r="K72" s="401">
        <v>77597724.090000004</v>
      </c>
      <c r="L72" s="403">
        <v>0</v>
      </c>
      <c r="M72" s="402">
        <v>0</v>
      </c>
      <c r="N72" s="404">
        <v>1993.7666000000013</v>
      </c>
      <c r="O72" s="402">
        <v>27903.91</v>
      </c>
      <c r="P72" s="401">
        <v>27903.91</v>
      </c>
    </row>
    <row r="73" spans="1:16" s="405" customFormat="1" ht="14.25" hidden="1" customHeight="1" x14ac:dyDescent="0.35">
      <c r="A73" s="398" t="s">
        <v>229</v>
      </c>
      <c r="B73" s="399" t="s">
        <v>381</v>
      </c>
      <c r="C73" s="399" t="s">
        <v>382</v>
      </c>
      <c r="D73" s="399" t="s">
        <v>389</v>
      </c>
      <c r="E73" s="399" t="s">
        <v>390</v>
      </c>
      <c r="F73" s="400">
        <v>18454332.510000002</v>
      </c>
      <c r="G73" s="401">
        <v>11328601.630000001</v>
      </c>
      <c r="H73" s="401">
        <v>2156298</v>
      </c>
      <c r="I73" s="402">
        <v>1741251.78</v>
      </c>
      <c r="J73" s="402">
        <v>19737763.800000001</v>
      </c>
      <c r="K73" s="401">
        <v>34963915.210000001</v>
      </c>
      <c r="L73" s="403">
        <v>0</v>
      </c>
      <c r="M73" s="402">
        <v>378770.34999999963</v>
      </c>
      <c r="N73" s="404">
        <v>750.40440000000012</v>
      </c>
      <c r="O73" s="402">
        <v>10502.34</v>
      </c>
      <c r="P73" s="401">
        <v>10502.34</v>
      </c>
    </row>
    <row r="74" spans="1:16" s="405" customFormat="1" ht="14.25" hidden="1" customHeight="1" x14ac:dyDescent="0.35">
      <c r="A74" s="398" t="s">
        <v>229</v>
      </c>
      <c r="B74" s="399" t="s">
        <v>381</v>
      </c>
      <c r="C74" s="399" t="s">
        <v>382</v>
      </c>
      <c r="D74" s="399" t="s">
        <v>391</v>
      </c>
      <c r="E74" s="399" t="s">
        <v>392</v>
      </c>
      <c r="F74" s="400">
        <v>43560248.770000003</v>
      </c>
      <c r="G74" s="401">
        <v>28775926.690000001</v>
      </c>
      <c r="H74" s="401">
        <v>5457420.8700000001</v>
      </c>
      <c r="I74" s="402">
        <v>5573640.2999999998</v>
      </c>
      <c r="J74" s="402">
        <v>52644651.140000001</v>
      </c>
      <c r="K74" s="401">
        <v>92451639</v>
      </c>
      <c r="L74" s="403">
        <v>0</v>
      </c>
      <c r="M74" s="402">
        <v>0</v>
      </c>
      <c r="N74" s="404">
        <v>2072.6066999999998</v>
      </c>
      <c r="O74" s="402">
        <v>29007.32</v>
      </c>
      <c r="P74" s="401">
        <v>29007.32</v>
      </c>
    </row>
    <row r="75" spans="1:16" s="405" customFormat="1" ht="14.25" hidden="1" customHeight="1" x14ac:dyDescent="0.35">
      <c r="A75" s="398" t="s">
        <v>229</v>
      </c>
      <c r="B75" s="399" t="s">
        <v>381</v>
      </c>
      <c r="C75" s="399" t="s">
        <v>382</v>
      </c>
      <c r="D75" s="399" t="s">
        <v>393</v>
      </c>
      <c r="E75" s="399" t="s">
        <v>394</v>
      </c>
      <c r="F75" s="400">
        <v>42841321.200000003</v>
      </c>
      <c r="G75" s="401">
        <v>29090722.899999999</v>
      </c>
      <c r="H75" s="401">
        <v>5511909.2400000002</v>
      </c>
      <c r="I75" s="402">
        <v>4529693.07</v>
      </c>
      <c r="J75" s="402">
        <v>54989264.57</v>
      </c>
      <c r="K75" s="401">
        <v>94121589.780000001</v>
      </c>
      <c r="L75" s="403">
        <v>0</v>
      </c>
      <c r="M75" s="402">
        <v>0</v>
      </c>
      <c r="N75" s="404">
        <v>1606.3923</v>
      </c>
      <c r="O75" s="402">
        <v>22482.38</v>
      </c>
      <c r="P75" s="401">
        <v>22482.38</v>
      </c>
    </row>
    <row r="76" spans="1:16" s="405" customFormat="1" ht="14.25" hidden="1" customHeight="1" x14ac:dyDescent="0.35">
      <c r="A76" s="398" t="s">
        <v>229</v>
      </c>
      <c r="B76" s="399" t="s">
        <v>381</v>
      </c>
      <c r="C76" s="399" t="s">
        <v>382</v>
      </c>
      <c r="D76" s="399" t="s">
        <v>395</v>
      </c>
      <c r="E76" s="399" t="s">
        <v>396</v>
      </c>
      <c r="F76" s="400">
        <v>21632619.300000001</v>
      </c>
      <c r="G76" s="401">
        <v>14687685.300000001</v>
      </c>
      <c r="H76" s="401">
        <v>2791995.27</v>
      </c>
      <c r="I76" s="402">
        <v>2570967.17</v>
      </c>
      <c r="J76" s="402">
        <v>21465435.719999999</v>
      </c>
      <c r="K76" s="401">
        <v>41516083.460000001</v>
      </c>
      <c r="L76" s="403">
        <v>0</v>
      </c>
      <c r="M76" s="402">
        <v>0</v>
      </c>
      <c r="N76" s="404">
        <v>991.03090000000043</v>
      </c>
      <c r="O76" s="402">
        <v>13870.05</v>
      </c>
      <c r="P76" s="401">
        <v>13870.05</v>
      </c>
    </row>
    <row r="77" spans="1:16" s="405" customFormat="1" ht="14.25" hidden="1" customHeight="1" x14ac:dyDescent="0.35">
      <c r="A77" s="398" t="s">
        <v>229</v>
      </c>
      <c r="B77" s="399" t="s">
        <v>381</v>
      </c>
      <c r="C77" s="399" t="s">
        <v>382</v>
      </c>
      <c r="D77" s="399" t="s">
        <v>397</v>
      </c>
      <c r="E77" s="399" t="s">
        <v>398</v>
      </c>
      <c r="F77" s="400">
        <v>19558098.210000001</v>
      </c>
      <c r="G77" s="401">
        <v>21874415.489999998</v>
      </c>
      <c r="H77" s="401">
        <v>4145138.25</v>
      </c>
      <c r="I77" s="402">
        <v>0</v>
      </c>
      <c r="J77" s="402">
        <v>40563730</v>
      </c>
      <c r="K77" s="401">
        <v>66583283.740000002</v>
      </c>
      <c r="L77" s="403">
        <v>0</v>
      </c>
      <c r="M77" s="402">
        <v>0</v>
      </c>
      <c r="N77" s="404">
        <v>0</v>
      </c>
      <c r="O77" s="402">
        <v>0</v>
      </c>
      <c r="P77" s="401">
        <v>0</v>
      </c>
    </row>
    <row r="78" spans="1:16" s="405" customFormat="1" ht="14.25" hidden="1" customHeight="1" x14ac:dyDescent="0.35">
      <c r="A78" s="398" t="s">
        <v>229</v>
      </c>
      <c r="B78" s="399" t="s">
        <v>381</v>
      </c>
      <c r="C78" s="399" t="s">
        <v>382</v>
      </c>
      <c r="D78" s="399" t="s">
        <v>399</v>
      </c>
      <c r="E78" s="399" t="s">
        <v>400</v>
      </c>
      <c r="F78" s="400">
        <v>13477273.82</v>
      </c>
      <c r="G78" s="401">
        <v>15490572.27</v>
      </c>
      <c r="H78" s="401">
        <v>2935420.86</v>
      </c>
      <c r="I78" s="402">
        <v>0</v>
      </c>
      <c r="J78" s="402">
        <v>14499090</v>
      </c>
      <c r="K78" s="401">
        <v>32925083.129999999</v>
      </c>
      <c r="L78" s="403">
        <v>0</v>
      </c>
      <c r="M78" s="402">
        <v>0</v>
      </c>
      <c r="N78" s="404">
        <v>0</v>
      </c>
      <c r="O78" s="402">
        <v>0</v>
      </c>
      <c r="P78" s="401">
        <v>0</v>
      </c>
    </row>
    <row r="79" spans="1:16" s="405" customFormat="1" ht="14.25" hidden="1" customHeight="1" x14ac:dyDescent="0.35">
      <c r="A79" s="398" t="s">
        <v>229</v>
      </c>
      <c r="B79" s="399" t="s">
        <v>402</v>
      </c>
      <c r="C79" s="399" t="s">
        <v>403</v>
      </c>
      <c r="D79" s="399" t="s">
        <v>404</v>
      </c>
      <c r="E79" s="399" t="s">
        <v>405</v>
      </c>
      <c r="F79" s="400">
        <v>404917156.49000001</v>
      </c>
      <c r="G79" s="401">
        <v>71895198.439999998</v>
      </c>
      <c r="H79" s="401">
        <v>13646654.460000001</v>
      </c>
      <c r="I79" s="402">
        <v>324019760.52999997</v>
      </c>
      <c r="J79" s="402">
        <v>276221434.23000002</v>
      </c>
      <c r="K79" s="401">
        <v>685783047.65999997</v>
      </c>
      <c r="L79" s="403">
        <v>0</v>
      </c>
      <c r="M79" s="402">
        <v>0</v>
      </c>
      <c r="N79" s="404">
        <v>91717.88311751021</v>
      </c>
      <c r="O79" s="402">
        <v>1283644.55</v>
      </c>
      <c r="P79" s="401">
        <v>1283644.55</v>
      </c>
    </row>
    <row r="80" spans="1:16" s="405" customFormat="1" ht="14.25" hidden="1" customHeight="1" x14ac:dyDescent="0.35">
      <c r="A80" s="398" t="s">
        <v>229</v>
      </c>
      <c r="B80" s="399" t="s">
        <v>402</v>
      </c>
      <c r="C80" s="399" t="s">
        <v>403</v>
      </c>
      <c r="D80" s="399" t="s">
        <v>406</v>
      </c>
      <c r="E80" s="399" t="s">
        <v>407</v>
      </c>
      <c r="F80" s="400">
        <v>60156516.710000001</v>
      </c>
      <c r="G80" s="401">
        <v>43152024.200000003</v>
      </c>
      <c r="H80" s="401">
        <v>8199366.0599999996</v>
      </c>
      <c r="I80" s="402">
        <v>12789219.65</v>
      </c>
      <c r="J80" s="402">
        <v>47260798.689999998</v>
      </c>
      <c r="K80" s="401">
        <v>111401408.59999999</v>
      </c>
      <c r="L80" s="403">
        <v>0</v>
      </c>
      <c r="M80" s="402">
        <v>0</v>
      </c>
      <c r="N80" s="404">
        <v>2773.2898000000027</v>
      </c>
      <c r="O80" s="402">
        <v>38813.79</v>
      </c>
      <c r="P80" s="401">
        <v>38813.79</v>
      </c>
    </row>
    <row r="81" spans="1:16" s="405" customFormat="1" ht="14.25" hidden="1" customHeight="1" x14ac:dyDescent="0.35">
      <c r="A81" s="398" t="s">
        <v>229</v>
      </c>
      <c r="B81" s="399" t="s">
        <v>402</v>
      </c>
      <c r="C81" s="399" t="s">
        <v>403</v>
      </c>
      <c r="D81" s="399" t="s">
        <v>408</v>
      </c>
      <c r="E81" s="399" t="s">
        <v>409</v>
      </c>
      <c r="F81" s="400">
        <v>85452973.670000002</v>
      </c>
      <c r="G81" s="401">
        <v>55232022.039999999</v>
      </c>
      <c r="H81" s="401">
        <v>10498091.32</v>
      </c>
      <c r="I81" s="402">
        <v>21787826.280000001</v>
      </c>
      <c r="J81" s="402">
        <v>35378088.969999999</v>
      </c>
      <c r="K81" s="401">
        <v>122896028.61</v>
      </c>
      <c r="L81" s="403">
        <v>0</v>
      </c>
      <c r="M81" s="402">
        <v>0</v>
      </c>
      <c r="N81" s="404">
        <v>5367.9588999999987</v>
      </c>
      <c r="O81" s="402">
        <v>75127.67</v>
      </c>
      <c r="P81" s="401">
        <v>75127.67</v>
      </c>
    </row>
    <row r="82" spans="1:16" s="405" customFormat="1" ht="14.25" hidden="1" customHeight="1" x14ac:dyDescent="0.35">
      <c r="A82" s="398" t="s">
        <v>229</v>
      </c>
      <c r="B82" s="399" t="s">
        <v>402</v>
      </c>
      <c r="C82" s="399" t="s">
        <v>403</v>
      </c>
      <c r="D82" s="399" t="s">
        <v>410</v>
      </c>
      <c r="E82" s="399" t="s">
        <v>411</v>
      </c>
      <c r="F82" s="400">
        <v>26180073.43</v>
      </c>
      <c r="G82" s="401">
        <v>16031360.92</v>
      </c>
      <c r="H82" s="401">
        <v>3050356.84</v>
      </c>
      <c r="I82" s="402">
        <v>3924862.03</v>
      </c>
      <c r="J82" s="402">
        <v>26055792.740000002</v>
      </c>
      <c r="K82" s="401">
        <v>49062372.530000001</v>
      </c>
      <c r="L82" s="403">
        <v>0</v>
      </c>
      <c r="M82" s="402">
        <v>0</v>
      </c>
      <c r="N82" s="404">
        <v>1121.4599999999991</v>
      </c>
      <c r="O82" s="402">
        <v>15695.48</v>
      </c>
      <c r="P82" s="401">
        <v>15695.48</v>
      </c>
    </row>
    <row r="83" spans="1:16" s="405" customFormat="1" ht="14.25" hidden="1" customHeight="1" x14ac:dyDescent="0.35">
      <c r="A83" s="398" t="s">
        <v>229</v>
      </c>
      <c r="B83" s="399" t="s">
        <v>402</v>
      </c>
      <c r="C83" s="399" t="s">
        <v>403</v>
      </c>
      <c r="D83" s="399" t="s">
        <v>412</v>
      </c>
      <c r="E83" s="399" t="s">
        <v>413</v>
      </c>
      <c r="F83" s="400">
        <v>95897608.920000002</v>
      </c>
      <c r="G83" s="401">
        <v>52896257.18</v>
      </c>
      <c r="H83" s="401">
        <v>10081740.32</v>
      </c>
      <c r="I83" s="402">
        <v>44193405.390000001</v>
      </c>
      <c r="J83" s="402">
        <v>62692754.040000007</v>
      </c>
      <c r="K83" s="401">
        <v>169864156.93000001</v>
      </c>
      <c r="L83" s="403">
        <v>0</v>
      </c>
      <c r="M83" s="402">
        <v>0</v>
      </c>
      <c r="N83" s="404">
        <v>9049.7255000000132</v>
      </c>
      <c r="O83" s="402">
        <v>126656.12</v>
      </c>
      <c r="P83" s="401">
        <v>126656.12</v>
      </c>
    </row>
    <row r="84" spans="1:16" s="405" customFormat="1" ht="14.25" hidden="1" customHeight="1" x14ac:dyDescent="0.35">
      <c r="A84" s="398" t="s">
        <v>229</v>
      </c>
      <c r="B84" s="399" t="s">
        <v>402</v>
      </c>
      <c r="C84" s="399" t="s">
        <v>403</v>
      </c>
      <c r="D84" s="399" t="s">
        <v>414</v>
      </c>
      <c r="E84" s="399" t="s">
        <v>415</v>
      </c>
      <c r="F84" s="400">
        <v>35923863.57</v>
      </c>
      <c r="G84" s="401">
        <v>25457427.190000001</v>
      </c>
      <c r="H84" s="401">
        <v>4839371.88</v>
      </c>
      <c r="I84" s="402">
        <v>8369400.4500000002</v>
      </c>
      <c r="J84" s="402">
        <v>41198553.399999999</v>
      </c>
      <c r="K84" s="401">
        <v>79864752.920000002</v>
      </c>
      <c r="L84" s="403">
        <v>0</v>
      </c>
      <c r="M84" s="402">
        <v>0</v>
      </c>
      <c r="N84" s="404">
        <v>1647.3441000000005</v>
      </c>
      <c r="O84" s="402">
        <v>23055.53</v>
      </c>
      <c r="P84" s="401">
        <v>23055.53</v>
      </c>
    </row>
    <row r="85" spans="1:16" s="405" customFormat="1" ht="14.25" hidden="1" customHeight="1" x14ac:dyDescent="0.35">
      <c r="A85" s="398" t="s">
        <v>229</v>
      </c>
      <c r="B85" s="399" t="s">
        <v>402</v>
      </c>
      <c r="C85" s="399" t="s">
        <v>403</v>
      </c>
      <c r="D85" s="399" t="s">
        <v>416</v>
      </c>
      <c r="E85" s="399" t="s">
        <v>417</v>
      </c>
      <c r="F85" s="400">
        <v>48281000.039999999</v>
      </c>
      <c r="G85" s="401">
        <v>36064035.859999999</v>
      </c>
      <c r="H85" s="401">
        <v>6851660.25</v>
      </c>
      <c r="I85" s="402">
        <v>31454657.73</v>
      </c>
      <c r="J85" s="402">
        <v>107041135.14999999</v>
      </c>
      <c r="K85" s="401">
        <v>181411488.99000001</v>
      </c>
      <c r="L85" s="403">
        <v>0</v>
      </c>
      <c r="M85" s="402">
        <v>0</v>
      </c>
      <c r="N85" s="404">
        <v>5563.3804999999993</v>
      </c>
      <c r="O85" s="402">
        <v>77862.710000000006</v>
      </c>
      <c r="P85" s="401">
        <v>77862.710000000006</v>
      </c>
    </row>
    <row r="86" spans="1:16" s="405" customFormat="1" ht="14.25" hidden="1" customHeight="1" x14ac:dyDescent="0.35">
      <c r="A86" s="398" t="s">
        <v>229</v>
      </c>
      <c r="B86" s="399" t="s">
        <v>402</v>
      </c>
      <c r="C86" s="399" t="s">
        <v>403</v>
      </c>
      <c r="D86" s="399" t="s">
        <v>418</v>
      </c>
      <c r="E86" s="399" t="s">
        <v>419</v>
      </c>
      <c r="F86" s="400">
        <v>59088553.689999998</v>
      </c>
      <c r="G86" s="401">
        <v>49334349.140000001</v>
      </c>
      <c r="H86" s="401">
        <v>9375840.5099999998</v>
      </c>
      <c r="I86" s="402">
        <v>14197158.17</v>
      </c>
      <c r="J86" s="402">
        <v>48519048.740000002</v>
      </c>
      <c r="K86" s="401">
        <v>121426396.56</v>
      </c>
      <c r="L86" s="403">
        <v>0</v>
      </c>
      <c r="M86" s="402">
        <v>0</v>
      </c>
      <c r="N86" s="404">
        <v>2856.6667000000007</v>
      </c>
      <c r="O86" s="402">
        <v>39980.69</v>
      </c>
      <c r="P86" s="401">
        <v>39980.69</v>
      </c>
    </row>
    <row r="87" spans="1:16" s="405" customFormat="1" ht="14.25" hidden="1" customHeight="1" x14ac:dyDescent="0.35">
      <c r="A87" s="398" t="s">
        <v>229</v>
      </c>
      <c r="B87" s="399" t="s">
        <v>402</v>
      </c>
      <c r="C87" s="399" t="s">
        <v>403</v>
      </c>
      <c r="D87" s="399" t="s">
        <v>420</v>
      </c>
      <c r="E87" s="399" t="s">
        <v>421</v>
      </c>
      <c r="F87" s="400">
        <v>54841240.100000001</v>
      </c>
      <c r="G87" s="401">
        <v>40346943.149999999</v>
      </c>
      <c r="H87" s="401">
        <v>7665678.2699999996</v>
      </c>
      <c r="I87" s="402">
        <v>14570652.380000001</v>
      </c>
      <c r="J87" s="402">
        <v>42695866.900000006</v>
      </c>
      <c r="K87" s="401">
        <v>105279140.7</v>
      </c>
      <c r="L87" s="403">
        <v>0</v>
      </c>
      <c r="M87" s="402">
        <v>0</v>
      </c>
      <c r="N87" s="404">
        <v>3074.6238000000026</v>
      </c>
      <c r="O87" s="402">
        <v>43031.13</v>
      </c>
      <c r="P87" s="401">
        <v>43031.13</v>
      </c>
    </row>
    <row r="88" spans="1:16" s="405" customFormat="1" ht="14.25" hidden="1" customHeight="1" x14ac:dyDescent="0.35">
      <c r="A88" s="398" t="s">
        <v>229</v>
      </c>
      <c r="B88" s="399" t="s">
        <v>402</v>
      </c>
      <c r="C88" s="399" t="s">
        <v>403</v>
      </c>
      <c r="D88" s="399" t="s">
        <v>422</v>
      </c>
      <c r="E88" s="399" t="s">
        <v>423</v>
      </c>
      <c r="F88" s="400">
        <v>33734168.840000004</v>
      </c>
      <c r="G88" s="401">
        <v>25845892.27</v>
      </c>
      <c r="H88" s="401">
        <v>4912683.3899999997</v>
      </c>
      <c r="I88" s="402">
        <v>6833560.9800000004</v>
      </c>
      <c r="J88" s="402">
        <v>55818777.059999995</v>
      </c>
      <c r="K88" s="401">
        <v>93410913.700000003</v>
      </c>
      <c r="L88" s="403">
        <v>0</v>
      </c>
      <c r="M88" s="402">
        <v>0</v>
      </c>
      <c r="N88" s="404">
        <v>1664.846700000001</v>
      </c>
      <c r="O88" s="402">
        <v>23300.49</v>
      </c>
      <c r="P88" s="401">
        <v>23300.49</v>
      </c>
    </row>
    <row r="89" spans="1:16" s="405" customFormat="1" ht="14.25" hidden="1" customHeight="1" x14ac:dyDescent="0.35">
      <c r="A89" s="398" t="s">
        <v>229</v>
      </c>
      <c r="B89" s="399" t="s">
        <v>402</v>
      </c>
      <c r="C89" s="399" t="s">
        <v>403</v>
      </c>
      <c r="D89" s="399" t="s">
        <v>424</v>
      </c>
      <c r="E89" s="399" t="s">
        <v>425</v>
      </c>
      <c r="F89" s="400">
        <v>31939718.91</v>
      </c>
      <c r="G89" s="401">
        <v>25327549.289999999</v>
      </c>
      <c r="H89" s="401">
        <v>4813718.45</v>
      </c>
      <c r="I89" s="402">
        <v>6598094.5599999996</v>
      </c>
      <c r="J89" s="402">
        <v>35957870.140000001</v>
      </c>
      <c r="K89" s="401">
        <v>72697232.439999998</v>
      </c>
      <c r="L89" s="403">
        <v>0</v>
      </c>
      <c r="M89" s="402">
        <v>0</v>
      </c>
      <c r="N89" s="404">
        <v>1121.8800999999992</v>
      </c>
      <c r="O89" s="402">
        <v>15701.36</v>
      </c>
      <c r="P89" s="401">
        <v>15701.36</v>
      </c>
    </row>
    <row r="90" spans="1:16" s="405" customFormat="1" ht="14.25" hidden="1" customHeight="1" x14ac:dyDescent="0.35">
      <c r="A90" s="398" t="s">
        <v>229</v>
      </c>
      <c r="B90" s="399" t="s">
        <v>402</v>
      </c>
      <c r="C90" s="399" t="s">
        <v>403</v>
      </c>
      <c r="D90" s="399" t="s">
        <v>426</v>
      </c>
      <c r="E90" s="399" t="s">
        <v>427</v>
      </c>
      <c r="F90" s="400">
        <v>31432686.32</v>
      </c>
      <c r="G90" s="401">
        <v>20707835.489999998</v>
      </c>
      <c r="H90" s="401">
        <v>3943635.15</v>
      </c>
      <c r="I90" s="402">
        <v>4458481.24</v>
      </c>
      <c r="J90" s="402">
        <v>24053704.350000001</v>
      </c>
      <c r="K90" s="401">
        <v>53163656.229999997</v>
      </c>
      <c r="L90" s="403">
        <v>0</v>
      </c>
      <c r="M90" s="402">
        <v>0</v>
      </c>
      <c r="N90" s="404">
        <v>1018.5584000000002</v>
      </c>
      <c r="O90" s="402">
        <v>14255.31</v>
      </c>
      <c r="P90" s="401">
        <v>14255.31</v>
      </c>
    </row>
    <row r="91" spans="1:16" s="405" customFormat="1" ht="14.25" hidden="1" customHeight="1" x14ac:dyDescent="0.35">
      <c r="A91" s="398" t="s">
        <v>229</v>
      </c>
      <c r="B91" s="399" t="s">
        <v>402</v>
      </c>
      <c r="C91" s="399" t="s">
        <v>403</v>
      </c>
      <c r="D91" s="399" t="s">
        <v>428</v>
      </c>
      <c r="E91" s="399" t="s">
        <v>429</v>
      </c>
      <c r="F91" s="400">
        <v>37510039.68</v>
      </c>
      <c r="G91" s="401">
        <v>46280489.280000001</v>
      </c>
      <c r="H91" s="401">
        <v>8793924.2699999996</v>
      </c>
      <c r="I91" s="402">
        <v>7555889.9100000001</v>
      </c>
      <c r="J91" s="402">
        <v>48704326.939999998</v>
      </c>
      <c r="K91" s="401">
        <v>111334630.40000001</v>
      </c>
      <c r="L91" s="403">
        <v>0</v>
      </c>
      <c r="M91" s="402">
        <v>0</v>
      </c>
      <c r="N91" s="404">
        <v>1278.1053999999999</v>
      </c>
      <c r="O91" s="402">
        <v>17887.82</v>
      </c>
      <c r="P91" s="401">
        <v>17887.82</v>
      </c>
    </row>
    <row r="92" spans="1:16" s="405" customFormat="1" ht="14.25" hidden="1" customHeight="1" x14ac:dyDescent="0.35">
      <c r="A92" s="398" t="s">
        <v>229</v>
      </c>
      <c r="B92" s="399" t="s">
        <v>402</v>
      </c>
      <c r="C92" s="399" t="s">
        <v>403</v>
      </c>
      <c r="D92" s="399" t="s">
        <v>430</v>
      </c>
      <c r="E92" s="399" t="s">
        <v>431</v>
      </c>
      <c r="F92" s="400">
        <v>28974262.699999999</v>
      </c>
      <c r="G92" s="401">
        <v>16753903.41</v>
      </c>
      <c r="H92" s="401">
        <v>3189363.15</v>
      </c>
      <c r="I92" s="402">
        <v>5035295.62</v>
      </c>
      <c r="J92" s="402">
        <v>36916612.090000004</v>
      </c>
      <c r="K92" s="401">
        <v>61895174.270000003</v>
      </c>
      <c r="L92" s="403">
        <v>0</v>
      </c>
      <c r="M92" s="402">
        <v>0</v>
      </c>
      <c r="N92" s="404">
        <v>1634.3174999999992</v>
      </c>
      <c r="O92" s="402">
        <v>22873.21</v>
      </c>
      <c r="P92" s="401">
        <v>22873.21</v>
      </c>
    </row>
    <row r="93" spans="1:16" s="405" customFormat="1" ht="14.25" hidden="1" customHeight="1" x14ac:dyDescent="0.35">
      <c r="A93" s="398" t="s">
        <v>229</v>
      </c>
      <c r="B93" s="399" t="s">
        <v>402</v>
      </c>
      <c r="C93" s="399" t="s">
        <v>403</v>
      </c>
      <c r="D93" s="399" t="s">
        <v>432</v>
      </c>
      <c r="E93" s="399" t="s">
        <v>433</v>
      </c>
      <c r="F93" s="400">
        <v>28623189.960000001</v>
      </c>
      <c r="G93" s="401">
        <v>19593115.620000001</v>
      </c>
      <c r="H93" s="401">
        <v>3739863.7</v>
      </c>
      <c r="I93" s="402">
        <v>4764072.1100000003</v>
      </c>
      <c r="J93" s="402">
        <v>15437776.93</v>
      </c>
      <c r="K93" s="401">
        <v>43534828.359999999</v>
      </c>
      <c r="L93" s="403">
        <v>0</v>
      </c>
      <c r="M93" s="402">
        <v>0</v>
      </c>
      <c r="N93" s="404">
        <v>1095.1455000000003</v>
      </c>
      <c r="O93" s="402">
        <v>15327.19</v>
      </c>
      <c r="P93" s="401">
        <v>15327.19</v>
      </c>
    </row>
    <row r="94" spans="1:16" s="405" customFormat="1" ht="14.25" hidden="1" customHeight="1" x14ac:dyDescent="0.35">
      <c r="A94" s="398" t="s">
        <v>229</v>
      </c>
      <c r="B94" s="399" t="s">
        <v>402</v>
      </c>
      <c r="C94" s="399" t="s">
        <v>403</v>
      </c>
      <c r="D94" s="399" t="s">
        <v>434</v>
      </c>
      <c r="E94" s="399" t="s">
        <v>435</v>
      </c>
      <c r="F94" s="400">
        <v>54083093.200000003</v>
      </c>
      <c r="G94" s="401">
        <v>33390993.719999999</v>
      </c>
      <c r="H94" s="401">
        <v>6353113.2800000003</v>
      </c>
      <c r="I94" s="402">
        <v>19525772.23</v>
      </c>
      <c r="J94" s="402">
        <v>37244847.030000001</v>
      </c>
      <c r="K94" s="401">
        <v>96514726.260000005</v>
      </c>
      <c r="L94" s="403">
        <v>0</v>
      </c>
      <c r="M94" s="402">
        <v>0</v>
      </c>
      <c r="N94" s="404">
        <v>3969.6233000000002</v>
      </c>
      <c r="O94" s="402">
        <v>55557.16</v>
      </c>
      <c r="P94" s="401">
        <v>55557.16</v>
      </c>
    </row>
    <row r="95" spans="1:16" s="405" customFormat="1" ht="14.25" hidden="1" customHeight="1" x14ac:dyDescent="0.35">
      <c r="A95" s="398" t="s">
        <v>229</v>
      </c>
      <c r="B95" s="399" t="s">
        <v>402</v>
      </c>
      <c r="C95" s="399" t="s">
        <v>403</v>
      </c>
      <c r="D95" s="399" t="s">
        <v>436</v>
      </c>
      <c r="E95" s="399" t="s">
        <v>437</v>
      </c>
      <c r="F95" s="400">
        <v>31147543.170000002</v>
      </c>
      <c r="G95" s="401">
        <v>22355463.890000001</v>
      </c>
      <c r="H95" s="401">
        <v>4249932.16</v>
      </c>
      <c r="I95" s="402">
        <v>8404233.5700000003</v>
      </c>
      <c r="J95" s="402">
        <v>28470142.240000002</v>
      </c>
      <c r="K95" s="401">
        <v>63479771.859999999</v>
      </c>
      <c r="L95" s="403">
        <v>0</v>
      </c>
      <c r="M95" s="402">
        <v>0</v>
      </c>
      <c r="N95" s="404">
        <v>2235.6947999999988</v>
      </c>
      <c r="O95" s="402">
        <v>31289.84</v>
      </c>
      <c r="P95" s="401">
        <v>31289.84</v>
      </c>
    </row>
    <row r="96" spans="1:16" s="405" customFormat="1" ht="14.25" hidden="1" customHeight="1" x14ac:dyDescent="0.35">
      <c r="A96" s="398" t="s">
        <v>229</v>
      </c>
      <c r="B96" s="399" t="s">
        <v>402</v>
      </c>
      <c r="C96" s="399" t="s">
        <v>403</v>
      </c>
      <c r="D96" s="399" t="s">
        <v>438</v>
      </c>
      <c r="E96" s="399" t="s">
        <v>439</v>
      </c>
      <c r="F96" s="400">
        <v>18744279.68</v>
      </c>
      <c r="G96" s="401">
        <v>15743689.220000001</v>
      </c>
      <c r="H96" s="401">
        <v>3000590.46</v>
      </c>
      <c r="I96" s="402">
        <v>0</v>
      </c>
      <c r="J96" s="402">
        <v>11204193.75</v>
      </c>
      <c r="K96" s="401">
        <v>29948473.43</v>
      </c>
      <c r="L96" s="403">
        <v>0</v>
      </c>
      <c r="M96" s="402">
        <v>0</v>
      </c>
      <c r="N96" s="404">
        <v>0</v>
      </c>
      <c r="O96" s="402">
        <v>0</v>
      </c>
      <c r="P96" s="401">
        <v>0</v>
      </c>
    </row>
    <row r="97" spans="1:16" s="405" customFormat="1" ht="14.25" hidden="1" customHeight="1" x14ac:dyDescent="0.35">
      <c r="A97" s="398" t="s">
        <v>229</v>
      </c>
      <c r="B97" s="399" t="s">
        <v>441</v>
      </c>
      <c r="C97" s="399" t="s">
        <v>442</v>
      </c>
      <c r="D97" s="399" t="s">
        <v>443</v>
      </c>
      <c r="E97" s="399" t="s">
        <v>444</v>
      </c>
      <c r="F97" s="400">
        <v>20313668.600000001</v>
      </c>
      <c r="G97" s="401">
        <v>8500974.4499999993</v>
      </c>
      <c r="H97" s="401">
        <v>1743003.85</v>
      </c>
      <c r="I97" s="402">
        <v>1566281.93</v>
      </c>
      <c r="J97" s="402">
        <v>89479452.049999997</v>
      </c>
      <c r="K97" s="401">
        <v>101289712.28</v>
      </c>
      <c r="L97" s="403">
        <v>0</v>
      </c>
      <c r="M97" s="402">
        <v>3283684.7300000042</v>
      </c>
      <c r="N97" s="404">
        <v>5433.5131582800022</v>
      </c>
      <c r="O97" s="402">
        <v>76045.14</v>
      </c>
      <c r="P97" s="401">
        <v>76045.14</v>
      </c>
    </row>
    <row r="98" spans="1:16" s="405" customFormat="1" ht="14.25" hidden="1" customHeight="1" x14ac:dyDescent="0.35">
      <c r="A98" s="398" t="s">
        <v>229</v>
      </c>
      <c r="B98" s="399" t="s">
        <v>441</v>
      </c>
      <c r="C98" s="399" t="s">
        <v>442</v>
      </c>
      <c r="D98" s="399" t="s">
        <v>445</v>
      </c>
      <c r="E98" s="399" t="s">
        <v>446</v>
      </c>
      <c r="F98" s="400">
        <v>22340298.5</v>
      </c>
      <c r="G98" s="401">
        <v>12548962.119999999</v>
      </c>
      <c r="H98" s="401">
        <v>2595395.4900000002</v>
      </c>
      <c r="I98" s="402">
        <v>1160900.96</v>
      </c>
      <c r="J98" s="402">
        <v>21837594.169999998</v>
      </c>
      <c r="K98" s="401">
        <v>38142852.740000002</v>
      </c>
      <c r="L98" s="403">
        <v>0</v>
      </c>
      <c r="M98" s="402">
        <v>0</v>
      </c>
      <c r="N98" s="404">
        <v>978.17329999999959</v>
      </c>
      <c r="O98" s="402">
        <v>13690.1</v>
      </c>
      <c r="P98" s="401">
        <v>13690.1</v>
      </c>
    </row>
    <row r="99" spans="1:16" s="405" customFormat="1" ht="14.25" hidden="1" customHeight="1" x14ac:dyDescent="0.35">
      <c r="A99" s="398" t="s">
        <v>229</v>
      </c>
      <c r="B99" s="399" t="s">
        <v>441</v>
      </c>
      <c r="C99" s="399" t="s">
        <v>442</v>
      </c>
      <c r="D99" s="399" t="s">
        <v>447</v>
      </c>
      <c r="E99" s="399" t="s">
        <v>448</v>
      </c>
      <c r="F99" s="400">
        <v>30947165.48</v>
      </c>
      <c r="G99" s="401">
        <v>18684204.800000001</v>
      </c>
      <c r="H99" s="401">
        <v>3855725.11</v>
      </c>
      <c r="I99" s="402">
        <v>2850709.84</v>
      </c>
      <c r="J99" s="402">
        <v>44527410.009999998</v>
      </c>
      <c r="K99" s="401">
        <v>69918049.760000005</v>
      </c>
      <c r="L99" s="403">
        <v>0</v>
      </c>
      <c r="M99" s="402">
        <v>0</v>
      </c>
      <c r="N99" s="404">
        <v>1444.8456999999992</v>
      </c>
      <c r="O99" s="402">
        <v>20221.45</v>
      </c>
      <c r="P99" s="401">
        <v>20221.45</v>
      </c>
    </row>
    <row r="100" spans="1:16" s="405" customFormat="1" ht="14.25" hidden="1" customHeight="1" x14ac:dyDescent="0.35">
      <c r="A100" s="398" t="s">
        <v>229</v>
      </c>
      <c r="B100" s="399" t="s">
        <v>441</v>
      </c>
      <c r="C100" s="399" t="s">
        <v>442</v>
      </c>
      <c r="D100" s="399" t="s">
        <v>449</v>
      </c>
      <c r="E100" s="399" t="s">
        <v>450</v>
      </c>
      <c r="F100" s="400">
        <v>41317528.200000003</v>
      </c>
      <c r="G100" s="401">
        <v>20918261.489999998</v>
      </c>
      <c r="H100" s="401">
        <v>4361518.1900000004</v>
      </c>
      <c r="I100" s="402">
        <v>17901739.289999999</v>
      </c>
      <c r="J100" s="402">
        <v>47958713.859999999</v>
      </c>
      <c r="K100" s="401">
        <v>91140232.829999998</v>
      </c>
      <c r="L100" s="403">
        <v>0</v>
      </c>
      <c r="M100" s="402">
        <v>0</v>
      </c>
      <c r="N100" s="404">
        <v>4558.9323000000013</v>
      </c>
      <c r="O100" s="402">
        <v>63804.88</v>
      </c>
      <c r="P100" s="401">
        <v>63804.88</v>
      </c>
    </row>
    <row r="101" spans="1:16" s="405" customFormat="1" ht="14.25" hidden="1" customHeight="1" x14ac:dyDescent="0.35">
      <c r="A101" s="398" t="s">
        <v>229</v>
      </c>
      <c r="B101" s="399" t="s">
        <v>441</v>
      </c>
      <c r="C101" s="399" t="s">
        <v>442</v>
      </c>
      <c r="D101" s="399" t="s">
        <v>451</v>
      </c>
      <c r="E101" s="399" t="s">
        <v>452</v>
      </c>
      <c r="F101" s="400">
        <v>27925286.300000001</v>
      </c>
      <c r="G101" s="401">
        <v>19884679.949999999</v>
      </c>
      <c r="H101" s="401">
        <v>4148474.34</v>
      </c>
      <c r="I101" s="402">
        <v>5953566.4500000002</v>
      </c>
      <c r="J101" s="402">
        <v>23428111.82</v>
      </c>
      <c r="K101" s="401">
        <v>53414832.560000002</v>
      </c>
      <c r="L101" s="403">
        <v>0</v>
      </c>
      <c r="M101" s="402">
        <v>0</v>
      </c>
      <c r="N101" s="404">
        <v>1113.7402000000004</v>
      </c>
      <c r="O101" s="402">
        <v>15587.43</v>
      </c>
      <c r="P101" s="401">
        <v>15587.43</v>
      </c>
    </row>
    <row r="102" spans="1:16" s="405" customFormat="1" ht="14.25" hidden="1" customHeight="1" x14ac:dyDescent="0.35">
      <c r="A102" s="398" t="s">
        <v>229</v>
      </c>
      <c r="B102" s="399" t="s">
        <v>441</v>
      </c>
      <c r="C102" s="399" t="s">
        <v>442</v>
      </c>
      <c r="D102" s="399" t="s">
        <v>453</v>
      </c>
      <c r="E102" s="399" t="s">
        <v>454</v>
      </c>
      <c r="F102" s="400">
        <v>33546909.93</v>
      </c>
      <c r="G102" s="401">
        <v>27261838.829999998</v>
      </c>
      <c r="H102" s="401">
        <v>5686087.8899999997</v>
      </c>
      <c r="I102" s="402">
        <v>1604335.76</v>
      </c>
      <c r="J102" s="402">
        <v>35576421.259999998</v>
      </c>
      <c r="K102" s="401">
        <v>70128683.739999995</v>
      </c>
      <c r="L102" s="403">
        <v>0</v>
      </c>
      <c r="M102" s="402">
        <v>0</v>
      </c>
      <c r="N102" s="404">
        <v>525.41300000000024</v>
      </c>
      <c r="O102" s="402">
        <v>7353.46</v>
      </c>
      <c r="P102" s="401">
        <v>7353.46</v>
      </c>
    </row>
    <row r="103" spans="1:16" s="405" customFormat="1" ht="14.25" hidden="1" customHeight="1" x14ac:dyDescent="0.35">
      <c r="A103" s="398" t="s">
        <v>229</v>
      </c>
      <c r="B103" s="399" t="s">
        <v>441</v>
      </c>
      <c r="C103" s="399" t="s">
        <v>442</v>
      </c>
      <c r="D103" s="399" t="s">
        <v>455</v>
      </c>
      <c r="E103" s="399" t="s">
        <v>456</v>
      </c>
      <c r="F103" s="400">
        <v>12428783.98</v>
      </c>
      <c r="G103" s="401">
        <v>11016084.73</v>
      </c>
      <c r="H103" s="401">
        <v>2296977.56</v>
      </c>
      <c r="I103" s="402">
        <v>4878568.96</v>
      </c>
      <c r="J103" s="402">
        <v>8461494.9100000001</v>
      </c>
      <c r="K103" s="401">
        <v>26653126.16</v>
      </c>
      <c r="L103" s="403">
        <v>0</v>
      </c>
      <c r="M103" s="402">
        <v>0</v>
      </c>
      <c r="N103" s="404">
        <v>899.11110000000031</v>
      </c>
      <c r="O103" s="402">
        <v>12583.58</v>
      </c>
      <c r="P103" s="401">
        <v>12583.58</v>
      </c>
    </row>
    <row r="104" spans="1:16" s="405" customFormat="1" ht="14.25" hidden="1" customHeight="1" x14ac:dyDescent="0.35">
      <c r="A104" s="398" t="s">
        <v>458</v>
      </c>
      <c r="B104" s="399" t="s">
        <v>459</v>
      </c>
      <c r="C104" s="399" t="s">
        <v>460</v>
      </c>
      <c r="D104" s="399" t="s">
        <v>461</v>
      </c>
      <c r="E104" s="399" t="s">
        <v>462</v>
      </c>
      <c r="F104" s="400">
        <v>199214282.06</v>
      </c>
      <c r="G104" s="401">
        <v>38755564.359999999</v>
      </c>
      <c r="H104" s="401">
        <v>7314118.9100000001</v>
      </c>
      <c r="I104" s="402">
        <v>90285084.870000005</v>
      </c>
      <c r="J104" s="402">
        <v>232499982.54000002</v>
      </c>
      <c r="K104" s="401">
        <v>368854750.68000001</v>
      </c>
      <c r="L104" s="403">
        <v>0</v>
      </c>
      <c r="M104" s="402">
        <v>0</v>
      </c>
      <c r="N104" s="404">
        <v>43965.724345649905</v>
      </c>
      <c r="O104" s="402">
        <v>615325.61</v>
      </c>
      <c r="P104" s="401">
        <v>615325.61</v>
      </c>
    </row>
    <row r="105" spans="1:16" s="405" customFormat="1" ht="14.25" hidden="1" customHeight="1" x14ac:dyDescent="0.35">
      <c r="A105" s="398" t="s">
        <v>458</v>
      </c>
      <c r="B105" s="399" t="s">
        <v>459</v>
      </c>
      <c r="C105" s="399" t="s">
        <v>460</v>
      </c>
      <c r="D105" s="399" t="s">
        <v>463</v>
      </c>
      <c r="E105" s="399" t="s">
        <v>464</v>
      </c>
      <c r="F105" s="400">
        <v>25362797.739999998</v>
      </c>
      <c r="G105" s="401">
        <v>17216389.149999999</v>
      </c>
      <c r="H105" s="401">
        <v>3246656.84</v>
      </c>
      <c r="I105" s="402">
        <v>3999175.56</v>
      </c>
      <c r="J105" s="402">
        <v>59697351.560000002</v>
      </c>
      <c r="K105" s="401">
        <v>84159573.109999999</v>
      </c>
      <c r="L105" s="403">
        <v>0</v>
      </c>
      <c r="M105" s="402">
        <v>0</v>
      </c>
      <c r="N105" s="404">
        <v>1061.1875000000005</v>
      </c>
      <c r="O105" s="402">
        <v>14851.93</v>
      </c>
      <c r="P105" s="401">
        <v>14851.93</v>
      </c>
    </row>
    <row r="106" spans="1:16" s="405" customFormat="1" ht="14.25" hidden="1" customHeight="1" x14ac:dyDescent="0.35">
      <c r="A106" s="398" t="s">
        <v>458</v>
      </c>
      <c r="B106" s="399" t="s">
        <v>459</v>
      </c>
      <c r="C106" s="399" t="s">
        <v>460</v>
      </c>
      <c r="D106" s="399" t="s">
        <v>465</v>
      </c>
      <c r="E106" s="399" t="s">
        <v>466</v>
      </c>
      <c r="F106" s="400">
        <v>30972563.140000001</v>
      </c>
      <c r="G106" s="401">
        <v>21632180.82</v>
      </c>
      <c r="H106" s="401">
        <v>4074988.06</v>
      </c>
      <c r="I106" s="402">
        <v>3348622.03</v>
      </c>
      <c r="J106" s="402">
        <v>35339304.18</v>
      </c>
      <c r="K106" s="401">
        <v>64395095.090000004</v>
      </c>
      <c r="L106" s="403">
        <v>0</v>
      </c>
      <c r="M106" s="402">
        <v>0</v>
      </c>
      <c r="N106" s="404">
        <v>1012.8765000000006</v>
      </c>
      <c r="O106" s="402">
        <v>14175.79</v>
      </c>
      <c r="P106" s="401">
        <v>14175.79</v>
      </c>
    </row>
    <row r="107" spans="1:16" s="405" customFormat="1" ht="14.25" hidden="1" customHeight="1" x14ac:dyDescent="0.35">
      <c r="A107" s="398" t="s">
        <v>458</v>
      </c>
      <c r="B107" s="399" t="s">
        <v>459</v>
      </c>
      <c r="C107" s="399" t="s">
        <v>460</v>
      </c>
      <c r="D107" s="399" t="s">
        <v>467</v>
      </c>
      <c r="E107" s="399" t="s">
        <v>468</v>
      </c>
      <c r="F107" s="400">
        <v>42296532.530000001</v>
      </c>
      <c r="G107" s="401">
        <v>27365881.079999998</v>
      </c>
      <c r="H107" s="401">
        <v>5191148.01</v>
      </c>
      <c r="I107" s="402">
        <v>4500875.82</v>
      </c>
      <c r="J107" s="402">
        <v>14437109.66</v>
      </c>
      <c r="K107" s="401">
        <v>51495014.57</v>
      </c>
      <c r="L107" s="403">
        <v>0</v>
      </c>
      <c r="M107" s="402">
        <v>0</v>
      </c>
      <c r="N107" s="404">
        <v>1239.9118999999994</v>
      </c>
      <c r="O107" s="402">
        <v>17353.28</v>
      </c>
      <c r="P107" s="401">
        <v>17353.28</v>
      </c>
    </row>
    <row r="108" spans="1:16" s="405" customFormat="1" ht="14.25" hidden="1" customHeight="1" x14ac:dyDescent="0.35">
      <c r="A108" s="398" t="s">
        <v>458</v>
      </c>
      <c r="B108" s="399" t="s">
        <v>459</v>
      </c>
      <c r="C108" s="399" t="s">
        <v>460</v>
      </c>
      <c r="D108" s="399" t="s">
        <v>469</v>
      </c>
      <c r="E108" s="399" t="s">
        <v>470</v>
      </c>
      <c r="F108" s="400">
        <v>21906070.699999999</v>
      </c>
      <c r="G108" s="401">
        <v>13597688.74</v>
      </c>
      <c r="H108" s="401">
        <v>2593962.98</v>
      </c>
      <c r="I108" s="402">
        <v>1470936.19</v>
      </c>
      <c r="J108" s="402">
        <v>16527707.030000001</v>
      </c>
      <c r="K108" s="401">
        <v>34190294.939999998</v>
      </c>
      <c r="L108" s="403">
        <v>0</v>
      </c>
      <c r="M108" s="402">
        <v>59892.009999998845</v>
      </c>
      <c r="N108" s="404">
        <v>580.57439999999974</v>
      </c>
      <c r="O108" s="402">
        <v>8125.47</v>
      </c>
      <c r="P108" s="401">
        <v>8125.47</v>
      </c>
    </row>
    <row r="109" spans="1:16" s="405" customFormat="1" ht="14.25" hidden="1" customHeight="1" x14ac:dyDescent="0.35">
      <c r="A109" s="398" t="s">
        <v>458</v>
      </c>
      <c r="B109" s="399" t="s">
        <v>459</v>
      </c>
      <c r="C109" s="399" t="s">
        <v>460</v>
      </c>
      <c r="D109" s="399" t="s">
        <v>471</v>
      </c>
      <c r="E109" s="399" t="s">
        <v>472</v>
      </c>
      <c r="F109" s="400">
        <v>14906999.949999999</v>
      </c>
      <c r="G109" s="401">
        <v>8936852.7799999993</v>
      </c>
      <c r="H109" s="401">
        <v>1687633.67</v>
      </c>
      <c r="I109" s="402">
        <v>2515893.25</v>
      </c>
      <c r="J109" s="402">
        <v>17594922.600000001</v>
      </c>
      <c r="K109" s="401">
        <v>30735302.300000001</v>
      </c>
      <c r="L109" s="403">
        <v>0</v>
      </c>
      <c r="M109" s="402">
        <v>0</v>
      </c>
      <c r="N109" s="404">
        <v>743.93379999999979</v>
      </c>
      <c r="O109" s="402">
        <v>10411.780000000001</v>
      </c>
      <c r="P109" s="401">
        <v>10411.780000000001</v>
      </c>
    </row>
    <row r="110" spans="1:16" s="405" customFormat="1" ht="14.25" hidden="1" customHeight="1" x14ac:dyDescent="0.35">
      <c r="A110" s="398" t="s">
        <v>458</v>
      </c>
      <c r="B110" s="399" t="s">
        <v>459</v>
      </c>
      <c r="C110" s="399" t="s">
        <v>460</v>
      </c>
      <c r="D110" s="399" t="s">
        <v>473</v>
      </c>
      <c r="E110" s="399" t="s">
        <v>474</v>
      </c>
      <c r="F110" s="400">
        <v>53968840.770000003</v>
      </c>
      <c r="G110" s="401">
        <v>39537721.170000002</v>
      </c>
      <c r="H110" s="401">
        <v>7444831.8399999999</v>
      </c>
      <c r="I110" s="402">
        <v>7397968.7300000004</v>
      </c>
      <c r="J110" s="402">
        <v>61715075.330000006</v>
      </c>
      <c r="K110" s="401">
        <v>116095597.06999999</v>
      </c>
      <c r="L110" s="403">
        <v>0</v>
      </c>
      <c r="M110" s="402">
        <v>0</v>
      </c>
      <c r="N110" s="404">
        <v>1700.651799999999</v>
      </c>
      <c r="O110" s="402">
        <v>23801.599999999999</v>
      </c>
      <c r="P110" s="401">
        <v>23801.599999999999</v>
      </c>
    </row>
    <row r="111" spans="1:16" s="405" customFormat="1" ht="14.25" hidden="1" customHeight="1" x14ac:dyDescent="0.35">
      <c r="A111" s="398" t="s">
        <v>458</v>
      </c>
      <c r="B111" s="399" t="s">
        <v>459</v>
      </c>
      <c r="C111" s="399" t="s">
        <v>460</v>
      </c>
      <c r="D111" s="399" t="s">
        <v>475</v>
      </c>
      <c r="E111" s="399" t="s">
        <v>476</v>
      </c>
      <c r="F111" s="400">
        <v>31122541.789999999</v>
      </c>
      <c r="G111" s="401">
        <v>22427321.510000002</v>
      </c>
      <c r="H111" s="401">
        <v>4228167.46</v>
      </c>
      <c r="I111" s="402">
        <v>4248305.4800000004</v>
      </c>
      <c r="J111" s="402">
        <v>51616373.829999998</v>
      </c>
      <c r="K111" s="401">
        <v>82520168.280000001</v>
      </c>
      <c r="L111" s="403">
        <v>0</v>
      </c>
      <c r="M111" s="402">
        <v>0</v>
      </c>
      <c r="N111" s="404">
        <v>1114.3038999999994</v>
      </c>
      <c r="O111" s="402">
        <v>15595.32</v>
      </c>
      <c r="P111" s="401">
        <v>15595.32</v>
      </c>
    </row>
    <row r="112" spans="1:16" s="405" customFormat="1" ht="14.25" hidden="1" customHeight="1" x14ac:dyDescent="0.35">
      <c r="A112" s="398" t="s">
        <v>458</v>
      </c>
      <c r="B112" s="399" t="s">
        <v>459</v>
      </c>
      <c r="C112" s="399" t="s">
        <v>460</v>
      </c>
      <c r="D112" s="399" t="s">
        <v>477</v>
      </c>
      <c r="E112" s="399" t="s">
        <v>478</v>
      </c>
      <c r="F112" s="400">
        <v>30507589.25</v>
      </c>
      <c r="G112" s="401">
        <v>20218342.030000001</v>
      </c>
      <c r="H112" s="401">
        <v>3818473.41</v>
      </c>
      <c r="I112" s="402">
        <v>2537554.46</v>
      </c>
      <c r="J112" s="402">
        <v>23914826.609999999</v>
      </c>
      <c r="K112" s="401">
        <v>50489196.509999998</v>
      </c>
      <c r="L112" s="403">
        <v>0</v>
      </c>
      <c r="M112" s="402">
        <v>0</v>
      </c>
      <c r="N112" s="404">
        <v>822.8291999999999</v>
      </c>
      <c r="O112" s="402">
        <v>11515.97</v>
      </c>
      <c r="P112" s="401">
        <v>11515.97</v>
      </c>
    </row>
    <row r="113" spans="1:16" s="405" customFormat="1" ht="14.25" hidden="1" customHeight="1" x14ac:dyDescent="0.35">
      <c r="A113" s="398" t="s">
        <v>458</v>
      </c>
      <c r="B113" s="399" t="s">
        <v>480</v>
      </c>
      <c r="C113" s="399" t="s">
        <v>481</v>
      </c>
      <c r="D113" s="399" t="s">
        <v>482</v>
      </c>
      <c r="E113" s="399" t="s">
        <v>483</v>
      </c>
      <c r="F113" s="400">
        <v>68652762.709999993</v>
      </c>
      <c r="G113" s="401">
        <v>22876607.84</v>
      </c>
      <c r="H113" s="401">
        <v>4719874.8600000003</v>
      </c>
      <c r="I113" s="402">
        <v>58181883.950000003</v>
      </c>
      <c r="J113" s="402">
        <v>133471265.84999999</v>
      </c>
      <c r="K113" s="401">
        <v>219275881.5</v>
      </c>
      <c r="L113" s="403">
        <v>0</v>
      </c>
      <c r="M113" s="402">
        <v>0</v>
      </c>
      <c r="N113" s="404">
        <v>18722.357648510009</v>
      </c>
      <c r="O113" s="402">
        <v>262030.17</v>
      </c>
      <c r="P113" s="401">
        <v>262030.17</v>
      </c>
    </row>
    <row r="114" spans="1:16" s="405" customFormat="1" ht="14.25" hidden="1" customHeight="1" x14ac:dyDescent="0.35">
      <c r="A114" s="398" t="s">
        <v>458</v>
      </c>
      <c r="B114" s="399" t="s">
        <v>480</v>
      </c>
      <c r="C114" s="399" t="s">
        <v>481</v>
      </c>
      <c r="D114" s="399" t="s">
        <v>484</v>
      </c>
      <c r="E114" s="399" t="s">
        <v>485</v>
      </c>
      <c r="F114" s="400">
        <v>87159252.200000003</v>
      </c>
      <c r="G114" s="401">
        <v>30710075.219999999</v>
      </c>
      <c r="H114" s="401">
        <v>6325536.0800000001</v>
      </c>
      <c r="I114" s="402">
        <v>35062674.969999999</v>
      </c>
      <c r="J114" s="402">
        <v>229312446.82999998</v>
      </c>
      <c r="K114" s="401">
        <v>301520930.60000002</v>
      </c>
      <c r="L114" s="403">
        <v>0</v>
      </c>
      <c r="M114" s="402">
        <v>0</v>
      </c>
      <c r="N114" s="404">
        <v>15333.814938980015</v>
      </c>
      <c r="O114" s="402">
        <v>214605.56</v>
      </c>
      <c r="P114" s="401">
        <v>214605.56</v>
      </c>
    </row>
    <row r="115" spans="1:16" s="405" customFormat="1" ht="14.25" hidden="1" customHeight="1" x14ac:dyDescent="0.35">
      <c r="A115" s="398" t="s">
        <v>458</v>
      </c>
      <c r="B115" s="399" t="s">
        <v>480</v>
      </c>
      <c r="C115" s="399" t="s">
        <v>481</v>
      </c>
      <c r="D115" s="399" t="s">
        <v>486</v>
      </c>
      <c r="E115" s="399" t="s">
        <v>487</v>
      </c>
      <c r="F115" s="400">
        <v>30683147.399999999</v>
      </c>
      <c r="G115" s="401">
        <v>14685597.119999999</v>
      </c>
      <c r="H115" s="401">
        <v>3975929.01</v>
      </c>
      <c r="I115" s="402">
        <v>755537.19</v>
      </c>
      <c r="J115" s="402">
        <v>57201442.040000007</v>
      </c>
      <c r="K115" s="401">
        <v>81151800.450000003</v>
      </c>
      <c r="L115" s="403">
        <v>0</v>
      </c>
      <c r="M115" s="402">
        <v>0</v>
      </c>
      <c r="N115" s="404">
        <v>1248.2817999999995</v>
      </c>
      <c r="O115" s="402">
        <v>17470.419999999998</v>
      </c>
      <c r="P115" s="401">
        <v>17470.419999999998</v>
      </c>
    </row>
    <row r="116" spans="1:16" s="405" customFormat="1" ht="14.25" hidden="1" customHeight="1" x14ac:dyDescent="0.35">
      <c r="A116" s="398" t="s">
        <v>458</v>
      </c>
      <c r="B116" s="399" t="s">
        <v>480</v>
      </c>
      <c r="C116" s="399" t="s">
        <v>481</v>
      </c>
      <c r="D116" s="399" t="s">
        <v>488</v>
      </c>
      <c r="E116" s="399" t="s">
        <v>489</v>
      </c>
      <c r="F116" s="400">
        <v>30939158.690000001</v>
      </c>
      <c r="G116" s="401">
        <v>17310519.170000002</v>
      </c>
      <c r="H116" s="401">
        <v>4116585.68</v>
      </c>
      <c r="I116" s="402">
        <v>4299.55</v>
      </c>
      <c r="J116" s="402">
        <v>21337210.91</v>
      </c>
      <c r="K116" s="401">
        <v>45488339.170000002</v>
      </c>
      <c r="L116" s="403">
        <v>0</v>
      </c>
      <c r="M116" s="402">
        <v>479294.20000000019</v>
      </c>
      <c r="N116" s="404">
        <v>675.78139999999973</v>
      </c>
      <c r="O116" s="402">
        <v>9457.9500000000007</v>
      </c>
      <c r="P116" s="401">
        <v>9457.9500000000007</v>
      </c>
    </row>
    <row r="117" spans="1:16" s="405" customFormat="1" ht="14.25" hidden="1" customHeight="1" x14ac:dyDescent="0.35">
      <c r="A117" s="398" t="s">
        <v>458</v>
      </c>
      <c r="B117" s="399" t="s">
        <v>480</v>
      </c>
      <c r="C117" s="399" t="s">
        <v>481</v>
      </c>
      <c r="D117" s="399" t="s">
        <v>490</v>
      </c>
      <c r="E117" s="399" t="s">
        <v>491</v>
      </c>
      <c r="F117" s="400">
        <v>58856719.880000003</v>
      </c>
      <c r="G117" s="401">
        <v>29074886.600000001</v>
      </c>
      <c r="H117" s="401">
        <v>6326257.7000000002</v>
      </c>
      <c r="I117" s="402">
        <v>17000188.57</v>
      </c>
      <c r="J117" s="402">
        <v>62076367.590000004</v>
      </c>
      <c r="K117" s="401">
        <v>116127359.11</v>
      </c>
      <c r="L117" s="403">
        <v>0</v>
      </c>
      <c r="M117" s="402">
        <v>0</v>
      </c>
      <c r="N117" s="404">
        <v>4390.9385000000048</v>
      </c>
      <c r="O117" s="402">
        <v>61453.71</v>
      </c>
      <c r="P117" s="401">
        <v>61453.71</v>
      </c>
    </row>
    <row r="118" spans="1:16" s="405" customFormat="1" ht="14.25" hidden="1" customHeight="1" x14ac:dyDescent="0.35">
      <c r="A118" s="398" t="s">
        <v>458</v>
      </c>
      <c r="B118" s="399" t="s">
        <v>480</v>
      </c>
      <c r="C118" s="399" t="s">
        <v>481</v>
      </c>
      <c r="D118" s="399" t="s">
        <v>492</v>
      </c>
      <c r="E118" s="399" t="s">
        <v>493</v>
      </c>
      <c r="F118" s="400">
        <v>73543651.609999999</v>
      </c>
      <c r="G118" s="401">
        <v>44599441.609999999</v>
      </c>
      <c r="H118" s="401">
        <v>9412312.4399999995</v>
      </c>
      <c r="I118" s="402">
        <v>19644558.629999999</v>
      </c>
      <c r="J118" s="402">
        <v>86287175.280000001</v>
      </c>
      <c r="K118" s="401">
        <v>160636907.36000001</v>
      </c>
      <c r="L118" s="403">
        <v>0</v>
      </c>
      <c r="M118" s="402">
        <v>0</v>
      </c>
      <c r="N118" s="404">
        <v>3407.8005000000026</v>
      </c>
      <c r="O118" s="402">
        <v>47694.13</v>
      </c>
      <c r="P118" s="401">
        <v>47694.13</v>
      </c>
    </row>
    <row r="119" spans="1:16" s="405" customFormat="1" ht="14.25" hidden="1" customHeight="1" x14ac:dyDescent="0.35">
      <c r="A119" s="398" t="s">
        <v>458</v>
      </c>
      <c r="B119" s="399" t="s">
        <v>480</v>
      </c>
      <c r="C119" s="399" t="s">
        <v>481</v>
      </c>
      <c r="D119" s="399" t="s">
        <v>494</v>
      </c>
      <c r="E119" s="399" t="s">
        <v>495</v>
      </c>
      <c r="F119" s="400">
        <v>53932250.25</v>
      </c>
      <c r="G119" s="401">
        <v>33999736.399999999</v>
      </c>
      <c r="H119" s="401">
        <v>7453403.7300000004</v>
      </c>
      <c r="I119" s="402">
        <v>16105574.85</v>
      </c>
      <c r="J119" s="402">
        <v>163935504.36000001</v>
      </c>
      <c r="K119" s="401">
        <v>223307274.74000001</v>
      </c>
      <c r="L119" s="403">
        <v>0</v>
      </c>
      <c r="M119" s="402">
        <v>0</v>
      </c>
      <c r="N119" s="404">
        <v>2822.1428000000001</v>
      </c>
      <c r="O119" s="402">
        <v>39497.51</v>
      </c>
      <c r="P119" s="401">
        <v>39497.51</v>
      </c>
    </row>
    <row r="120" spans="1:16" s="405" customFormat="1" ht="14.25" hidden="1" customHeight="1" x14ac:dyDescent="0.35">
      <c r="A120" s="398" t="s">
        <v>458</v>
      </c>
      <c r="B120" s="399" t="s">
        <v>480</v>
      </c>
      <c r="C120" s="399" t="s">
        <v>481</v>
      </c>
      <c r="D120" s="399" t="s">
        <v>496</v>
      </c>
      <c r="E120" s="399" t="s">
        <v>497</v>
      </c>
      <c r="F120" s="400">
        <v>53595169.520000003</v>
      </c>
      <c r="G120" s="401">
        <v>33214112.48</v>
      </c>
      <c r="H120" s="401">
        <v>6844276.6900000004</v>
      </c>
      <c r="I120" s="402">
        <v>5608034.4100000001</v>
      </c>
      <c r="J120" s="402">
        <v>22444702.219999999</v>
      </c>
      <c r="K120" s="401">
        <v>68498038.799999997</v>
      </c>
      <c r="L120" s="403">
        <v>0</v>
      </c>
      <c r="M120" s="402">
        <v>0</v>
      </c>
      <c r="N120" s="404">
        <v>1615.5927999999992</v>
      </c>
      <c r="O120" s="402">
        <v>22611.15</v>
      </c>
      <c r="P120" s="401">
        <v>22611.15</v>
      </c>
    </row>
    <row r="121" spans="1:16" s="405" customFormat="1" ht="14.25" hidden="1" customHeight="1" x14ac:dyDescent="0.35">
      <c r="A121" s="398" t="s">
        <v>458</v>
      </c>
      <c r="B121" s="399" t="s">
        <v>480</v>
      </c>
      <c r="C121" s="399" t="s">
        <v>481</v>
      </c>
      <c r="D121" s="399" t="s">
        <v>498</v>
      </c>
      <c r="E121" s="399" t="s">
        <v>499</v>
      </c>
      <c r="F121" s="400">
        <v>30317252.140000001</v>
      </c>
      <c r="G121" s="401">
        <v>20279273.260000002</v>
      </c>
      <c r="H121" s="401">
        <v>4925808.3099999996</v>
      </c>
      <c r="I121" s="402">
        <v>2595704.96</v>
      </c>
      <c r="J121" s="402">
        <v>56558502.869999997</v>
      </c>
      <c r="K121" s="401">
        <v>87835136.819999993</v>
      </c>
      <c r="L121" s="403">
        <v>0</v>
      </c>
      <c r="M121" s="402">
        <v>0</v>
      </c>
      <c r="N121" s="404">
        <v>349.22280000000018</v>
      </c>
      <c r="O121" s="402">
        <v>4887.57</v>
      </c>
      <c r="P121" s="401">
        <v>4887.57</v>
      </c>
    </row>
    <row r="122" spans="1:16" s="405" customFormat="1" ht="14.25" hidden="1" customHeight="1" x14ac:dyDescent="0.35">
      <c r="A122" s="398" t="s">
        <v>458</v>
      </c>
      <c r="B122" s="399" t="s">
        <v>501</v>
      </c>
      <c r="C122" s="399" t="s">
        <v>502</v>
      </c>
      <c r="D122" s="399" t="s">
        <v>503</v>
      </c>
      <c r="E122" s="399" t="s">
        <v>504</v>
      </c>
      <c r="F122" s="400">
        <v>64821723.149999999</v>
      </c>
      <c r="G122" s="401">
        <v>24434998.32</v>
      </c>
      <c r="H122" s="401">
        <v>4604709.67</v>
      </c>
      <c r="I122" s="402">
        <v>31333859.32</v>
      </c>
      <c r="J122" s="402">
        <v>132699822.55</v>
      </c>
      <c r="K122" s="401">
        <v>193073389.86000001</v>
      </c>
      <c r="L122" s="403">
        <v>0</v>
      </c>
      <c r="M122" s="402">
        <v>0</v>
      </c>
      <c r="N122" s="404">
        <v>15747.813440289989</v>
      </c>
      <c r="O122" s="402">
        <v>220399.71</v>
      </c>
      <c r="P122" s="401">
        <v>220399.71</v>
      </c>
    </row>
    <row r="123" spans="1:16" s="405" customFormat="1" ht="14.25" hidden="1" customHeight="1" x14ac:dyDescent="0.35">
      <c r="A123" s="398" t="s">
        <v>458</v>
      </c>
      <c r="B123" s="399" t="s">
        <v>501</v>
      </c>
      <c r="C123" s="399" t="s">
        <v>502</v>
      </c>
      <c r="D123" s="399" t="s">
        <v>505</v>
      </c>
      <c r="E123" s="399" t="s">
        <v>506</v>
      </c>
      <c r="F123" s="400">
        <v>83230387.239999995</v>
      </c>
      <c r="G123" s="401">
        <v>28079316.66</v>
      </c>
      <c r="H123" s="401">
        <v>5323345.0999999996</v>
      </c>
      <c r="I123" s="402">
        <v>47081588.100000001</v>
      </c>
      <c r="J123" s="402">
        <v>107513694.89999999</v>
      </c>
      <c r="K123" s="401">
        <v>187997944.75999999</v>
      </c>
      <c r="L123" s="403">
        <v>0</v>
      </c>
      <c r="M123" s="402">
        <v>0</v>
      </c>
      <c r="N123" s="404">
        <v>16907.823119669982</v>
      </c>
      <c r="O123" s="402">
        <v>236634.71</v>
      </c>
      <c r="P123" s="401">
        <v>236634.71</v>
      </c>
    </row>
    <row r="124" spans="1:16" s="405" customFormat="1" ht="14.25" hidden="1" customHeight="1" x14ac:dyDescent="0.35">
      <c r="A124" s="398" t="s">
        <v>458</v>
      </c>
      <c r="B124" s="399" t="s">
        <v>501</v>
      </c>
      <c r="C124" s="399" t="s">
        <v>502</v>
      </c>
      <c r="D124" s="399" t="s">
        <v>507</v>
      </c>
      <c r="E124" s="399" t="s">
        <v>508</v>
      </c>
      <c r="F124" s="400">
        <v>37288773.479999997</v>
      </c>
      <c r="G124" s="401">
        <v>27084885.59</v>
      </c>
      <c r="H124" s="401">
        <v>5097454.68</v>
      </c>
      <c r="I124" s="402">
        <v>4311766.21</v>
      </c>
      <c r="J124" s="402">
        <v>23504945.34</v>
      </c>
      <c r="K124" s="401">
        <v>59999051.82</v>
      </c>
      <c r="L124" s="403">
        <v>0</v>
      </c>
      <c r="M124" s="402">
        <v>0</v>
      </c>
      <c r="N124" s="404">
        <v>1117.0757000000001</v>
      </c>
      <c r="O124" s="402">
        <v>15634.12</v>
      </c>
      <c r="P124" s="401">
        <v>15634.12</v>
      </c>
    </row>
    <row r="125" spans="1:16" s="405" customFormat="1" ht="14.25" hidden="1" customHeight="1" x14ac:dyDescent="0.35">
      <c r="A125" s="398" t="s">
        <v>458</v>
      </c>
      <c r="B125" s="399" t="s">
        <v>501</v>
      </c>
      <c r="C125" s="399" t="s">
        <v>502</v>
      </c>
      <c r="D125" s="399" t="s">
        <v>509</v>
      </c>
      <c r="E125" s="399" t="s">
        <v>510</v>
      </c>
      <c r="F125" s="400">
        <v>49436226.409999996</v>
      </c>
      <c r="G125" s="401">
        <v>33211330.609999999</v>
      </c>
      <c r="H125" s="401">
        <v>6255611.0599999996</v>
      </c>
      <c r="I125" s="402">
        <v>4859208.16</v>
      </c>
      <c r="J125" s="402">
        <v>22520571.57</v>
      </c>
      <c r="K125" s="401">
        <v>66846721.399999999</v>
      </c>
      <c r="L125" s="403">
        <v>0</v>
      </c>
      <c r="M125" s="402">
        <v>0</v>
      </c>
      <c r="N125" s="404">
        <v>1468.9507000000001</v>
      </c>
      <c r="O125" s="402">
        <v>20558.810000000001</v>
      </c>
      <c r="P125" s="401">
        <v>20558.810000000001</v>
      </c>
    </row>
    <row r="126" spans="1:16" s="405" customFormat="1" ht="14.25" hidden="1" customHeight="1" x14ac:dyDescent="0.35">
      <c r="A126" s="398" t="s">
        <v>458</v>
      </c>
      <c r="B126" s="399" t="s">
        <v>501</v>
      </c>
      <c r="C126" s="399" t="s">
        <v>502</v>
      </c>
      <c r="D126" s="399" t="s">
        <v>511</v>
      </c>
      <c r="E126" s="399" t="s">
        <v>512</v>
      </c>
      <c r="F126" s="400">
        <v>41967367.729999997</v>
      </c>
      <c r="G126" s="401">
        <v>31564442.870000001</v>
      </c>
      <c r="H126" s="401">
        <v>5940038.2800000003</v>
      </c>
      <c r="I126" s="402">
        <v>5195409.0199999996</v>
      </c>
      <c r="J126" s="402">
        <v>26225849.98</v>
      </c>
      <c r="K126" s="401">
        <v>68925740.150000006</v>
      </c>
      <c r="L126" s="403">
        <v>0</v>
      </c>
      <c r="M126" s="402">
        <v>0</v>
      </c>
      <c r="N126" s="404">
        <v>1450.8909000000012</v>
      </c>
      <c r="O126" s="402">
        <v>20306.05</v>
      </c>
      <c r="P126" s="401">
        <v>20306.05</v>
      </c>
    </row>
    <row r="127" spans="1:16" s="405" customFormat="1" ht="14.25" hidden="1" customHeight="1" x14ac:dyDescent="0.35">
      <c r="A127" s="398" t="s">
        <v>458</v>
      </c>
      <c r="B127" s="399" t="s">
        <v>501</v>
      </c>
      <c r="C127" s="399" t="s">
        <v>502</v>
      </c>
      <c r="D127" s="399" t="s">
        <v>513</v>
      </c>
      <c r="E127" s="399" t="s">
        <v>514</v>
      </c>
      <c r="F127" s="400">
        <v>66085407.020000003</v>
      </c>
      <c r="G127" s="401">
        <v>45499897.700000003</v>
      </c>
      <c r="H127" s="401">
        <v>8573506.2799999993</v>
      </c>
      <c r="I127" s="402">
        <v>12302947.16</v>
      </c>
      <c r="J127" s="402">
        <v>44185384.230000004</v>
      </c>
      <c r="K127" s="401">
        <v>110561735.37</v>
      </c>
      <c r="L127" s="403">
        <v>0</v>
      </c>
      <c r="M127" s="402">
        <v>0</v>
      </c>
      <c r="N127" s="404">
        <v>2655.4634000000042</v>
      </c>
      <c r="O127" s="402">
        <v>37164.74</v>
      </c>
      <c r="P127" s="401">
        <v>37164.74</v>
      </c>
    </row>
    <row r="128" spans="1:16" s="405" customFormat="1" ht="14.25" hidden="1" customHeight="1" x14ac:dyDescent="0.35">
      <c r="A128" s="398" t="s">
        <v>458</v>
      </c>
      <c r="B128" s="399" t="s">
        <v>501</v>
      </c>
      <c r="C128" s="399" t="s">
        <v>502</v>
      </c>
      <c r="D128" s="399" t="s">
        <v>515</v>
      </c>
      <c r="E128" s="399" t="s">
        <v>516</v>
      </c>
      <c r="F128" s="400">
        <v>54640257.640000001</v>
      </c>
      <c r="G128" s="401">
        <v>37455943.460000001</v>
      </c>
      <c r="H128" s="401">
        <v>7052552.9400000004</v>
      </c>
      <c r="I128" s="402">
        <v>7424320.4699999997</v>
      </c>
      <c r="J128" s="402">
        <v>50880778.599999994</v>
      </c>
      <c r="K128" s="401">
        <v>102813595.47</v>
      </c>
      <c r="L128" s="403">
        <v>0</v>
      </c>
      <c r="M128" s="402">
        <v>0</v>
      </c>
      <c r="N128" s="404">
        <v>3588.8705000000004</v>
      </c>
      <c r="O128" s="402">
        <v>50228.31</v>
      </c>
      <c r="P128" s="401">
        <v>50228.31</v>
      </c>
    </row>
    <row r="129" spans="1:16" s="405" customFormat="1" ht="14.25" hidden="1" customHeight="1" x14ac:dyDescent="0.35">
      <c r="A129" s="398" t="s">
        <v>458</v>
      </c>
      <c r="B129" s="399" t="s">
        <v>501</v>
      </c>
      <c r="C129" s="399" t="s">
        <v>502</v>
      </c>
      <c r="D129" s="399" t="s">
        <v>517</v>
      </c>
      <c r="E129" s="399" t="s">
        <v>518</v>
      </c>
      <c r="F129" s="400">
        <v>24005550.289999999</v>
      </c>
      <c r="G129" s="401">
        <v>16601259.75</v>
      </c>
      <c r="H129" s="401">
        <v>3134470.82</v>
      </c>
      <c r="I129" s="402">
        <v>261728.13</v>
      </c>
      <c r="J129" s="402">
        <v>14411148.18</v>
      </c>
      <c r="K129" s="401">
        <v>34408606.880000003</v>
      </c>
      <c r="L129" s="403">
        <v>0</v>
      </c>
      <c r="M129" s="402">
        <v>417016.47999999952</v>
      </c>
      <c r="N129" s="404">
        <v>427.45310000000012</v>
      </c>
      <c r="O129" s="402">
        <v>5982.45</v>
      </c>
      <c r="P129" s="401">
        <v>5982.45</v>
      </c>
    </row>
    <row r="130" spans="1:16" s="405" customFormat="1" ht="14.25" hidden="1" customHeight="1" x14ac:dyDescent="0.35">
      <c r="A130" s="398" t="s">
        <v>458</v>
      </c>
      <c r="B130" s="399" t="s">
        <v>501</v>
      </c>
      <c r="C130" s="399" t="s">
        <v>502</v>
      </c>
      <c r="D130" s="399" t="s">
        <v>519</v>
      </c>
      <c r="E130" s="399" t="s">
        <v>520</v>
      </c>
      <c r="F130" s="400">
        <v>42479564.240000002</v>
      </c>
      <c r="G130" s="401">
        <v>29124574.789999999</v>
      </c>
      <c r="H130" s="401">
        <v>5480126.8700000001</v>
      </c>
      <c r="I130" s="402">
        <v>5711404.6200000001</v>
      </c>
      <c r="J130" s="402">
        <v>25183341.149999999</v>
      </c>
      <c r="K130" s="401">
        <v>65499447.43</v>
      </c>
      <c r="L130" s="403">
        <v>0</v>
      </c>
      <c r="M130" s="402">
        <v>0</v>
      </c>
      <c r="N130" s="404">
        <v>1331.9283</v>
      </c>
      <c r="O130" s="402">
        <v>18641.099999999999</v>
      </c>
      <c r="P130" s="401">
        <v>18641.099999999999</v>
      </c>
    </row>
    <row r="131" spans="1:16" s="405" customFormat="1" ht="14.25" hidden="1" customHeight="1" x14ac:dyDescent="0.35">
      <c r="A131" s="398" t="s">
        <v>458</v>
      </c>
      <c r="B131" s="399" t="s">
        <v>522</v>
      </c>
      <c r="C131" s="399" t="s">
        <v>523</v>
      </c>
      <c r="D131" s="399" t="s">
        <v>524</v>
      </c>
      <c r="E131" s="399" t="s">
        <v>525</v>
      </c>
      <c r="F131" s="400">
        <v>390448731.72000003</v>
      </c>
      <c r="G131" s="401">
        <v>58899620.719999999</v>
      </c>
      <c r="H131" s="401">
        <v>11289890.130000001</v>
      </c>
      <c r="I131" s="402">
        <v>182495555.05000001</v>
      </c>
      <c r="J131" s="402">
        <v>299444291.36000001</v>
      </c>
      <c r="K131" s="401">
        <v>552129357.25999999</v>
      </c>
      <c r="L131" s="403">
        <v>0</v>
      </c>
      <c r="M131" s="402">
        <v>0</v>
      </c>
      <c r="N131" s="404">
        <v>72997.846225320056</v>
      </c>
      <c r="O131" s="402">
        <v>1021646.86</v>
      </c>
      <c r="P131" s="401">
        <v>1021646.86</v>
      </c>
    </row>
    <row r="132" spans="1:16" s="405" customFormat="1" ht="14.25" hidden="1" customHeight="1" x14ac:dyDescent="0.35">
      <c r="A132" s="398" t="s">
        <v>458</v>
      </c>
      <c r="B132" s="399" t="s">
        <v>522</v>
      </c>
      <c r="C132" s="399" t="s">
        <v>523</v>
      </c>
      <c r="D132" s="399" t="s">
        <v>526</v>
      </c>
      <c r="E132" s="399" t="s">
        <v>527</v>
      </c>
      <c r="F132" s="400">
        <v>34397287.600000001</v>
      </c>
      <c r="G132" s="401">
        <v>21982450.609999999</v>
      </c>
      <c r="H132" s="401">
        <v>4749924.29</v>
      </c>
      <c r="I132" s="402">
        <v>12756730.380000001</v>
      </c>
      <c r="J132" s="402">
        <v>30270375.48</v>
      </c>
      <c r="K132" s="401">
        <v>72637216.959999993</v>
      </c>
      <c r="L132" s="403">
        <v>0</v>
      </c>
      <c r="M132" s="402">
        <v>0</v>
      </c>
      <c r="N132" s="404">
        <v>2047.9662999999998</v>
      </c>
      <c r="O132" s="402">
        <v>28662.47</v>
      </c>
      <c r="P132" s="401">
        <v>28662.47</v>
      </c>
    </row>
    <row r="133" spans="1:16" s="405" customFormat="1" ht="14.25" hidden="1" customHeight="1" x14ac:dyDescent="0.35">
      <c r="A133" s="398" t="s">
        <v>458</v>
      </c>
      <c r="B133" s="399" t="s">
        <v>522</v>
      </c>
      <c r="C133" s="399" t="s">
        <v>523</v>
      </c>
      <c r="D133" s="399" t="s">
        <v>528</v>
      </c>
      <c r="E133" s="399" t="s">
        <v>529</v>
      </c>
      <c r="F133" s="400">
        <v>60849408.299999997</v>
      </c>
      <c r="G133" s="401">
        <v>36306703.57</v>
      </c>
      <c r="H133" s="401">
        <v>8476805.7300000004</v>
      </c>
      <c r="I133" s="402">
        <v>8133089.1399999997</v>
      </c>
      <c r="J133" s="402">
        <v>76069358.25999999</v>
      </c>
      <c r="K133" s="401">
        <v>137039471.43000001</v>
      </c>
      <c r="L133" s="403">
        <v>0</v>
      </c>
      <c r="M133" s="402">
        <v>0</v>
      </c>
      <c r="N133" s="404">
        <v>2065.5077999999985</v>
      </c>
      <c r="O133" s="402">
        <v>28907.97</v>
      </c>
      <c r="P133" s="401">
        <v>28907.97</v>
      </c>
    </row>
    <row r="134" spans="1:16" s="405" customFormat="1" ht="14.25" hidden="1" customHeight="1" x14ac:dyDescent="0.35">
      <c r="A134" s="398" t="s">
        <v>458</v>
      </c>
      <c r="B134" s="399" t="s">
        <v>522</v>
      </c>
      <c r="C134" s="399" t="s">
        <v>523</v>
      </c>
      <c r="D134" s="399" t="s">
        <v>530</v>
      </c>
      <c r="E134" s="399" t="s">
        <v>531</v>
      </c>
      <c r="F134" s="400">
        <v>25068636.859999999</v>
      </c>
      <c r="G134" s="401">
        <v>14462211.6</v>
      </c>
      <c r="H134" s="401">
        <v>3771468.2</v>
      </c>
      <c r="I134" s="402">
        <v>6445077.1900000004</v>
      </c>
      <c r="J134" s="402">
        <v>36923007.289999999</v>
      </c>
      <c r="K134" s="401">
        <v>66866140.18</v>
      </c>
      <c r="L134" s="403">
        <v>0</v>
      </c>
      <c r="M134" s="402">
        <v>0</v>
      </c>
      <c r="N134" s="404">
        <v>1689.5298</v>
      </c>
      <c r="O134" s="402">
        <v>23645.94</v>
      </c>
      <c r="P134" s="401">
        <v>23645.94</v>
      </c>
    </row>
    <row r="135" spans="1:16" s="405" customFormat="1" ht="14.25" hidden="1" customHeight="1" x14ac:dyDescent="0.35">
      <c r="A135" s="398" t="s">
        <v>458</v>
      </c>
      <c r="B135" s="399" t="s">
        <v>522</v>
      </c>
      <c r="C135" s="399" t="s">
        <v>523</v>
      </c>
      <c r="D135" s="399" t="s">
        <v>532</v>
      </c>
      <c r="E135" s="399" t="s">
        <v>533</v>
      </c>
      <c r="F135" s="400">
        <v>47052409.890000001</v>
      </c>
      <c r="G135" s="401">
        <v>28740665.190000001</v>
      </c>
      <c r="H135" s="401">
        <v>7168563.6100000003</v>
      </c>
      <c r="I135" s="402">
        <v>4363789.66</v>
      </c>
      <c r="J135" s="402">
        <v>86595372.039999992</v>
      </c>
      <c r="K135" s="401">
        <v>135643103.74000001</v>
      </c>
      <c r="L135" s="403">
        <v>0</v>
      </c>
      <c r="M135" s="402">
        <v>0</v>
      </c>
      <c r="N135" s="404">
        <v>1578.0641999999993</v>
      </c>
      <c r="O135" s="402">
        <v>22085.919999999998</v>
      </c>
      <c r="P135" s="401">
        <v>22085.919999999998</v>
      </c>
    </row>
    <row r="136" spans="1:16" s="405" customFormat="1" ht="14.25" hidden="1" customHeight="1" x14ac:dyDescent="0.35">
      <c r="A136" s="398" t="s">
        <v>458</v>
      </c>
      <c r="B136" s="399" t="s">
        <v>522</v>
      </c>
      <c r="C136" s="399" t="s">
        <v>523</v>
      </c>
      <c r="D136" s="399" t="s">
        <v>534</v>
      </c>
      <c r="E136" s="399" t="s">
        <v>535</v>
      </c>
      <c r="F136" s="400">
        <v>29210515.649999999</v>
      </c>
      <c r="G136" s="401">
        <v>16062505.48</v>
      </c>
      <c r="H136" s="401">
        <v>3372165.62</v>
      </c>
      <c r="I136" s="402">
        <v>6811570.9699999997</v>
      </c>
      <c r="J136" s="402">
        <v>77352973.140000001</v>
      </c>
      <c r="K136" s="401">
        <v>105155833.19</v>
      </c>
      <c r="L136" s="403">
        <v>0</v>
      </c>
      <c r="M136" s="402">
        <v>0</v>
      </c>
      <c r="N136" s="404">
        <v>1748.5763000000027</v>
      </c>
      <c r="O136" s="402">
        <v>24472.33</v>
      </c>
      <c r="P136" s="401">
        <v>24472.33</v>
      </c>
    </row>
    <row r="137" spans="1:16" s="405" customFormat="1" ht="14.25" hidden="1" customHeight="1" x14ac:dyDescent="0.35">
      <c r="A137" s="398" t="s">
        <v>458</v>
      </c>
      <c r="B137" s="399" t="s">
        <v>522</v>
      </c>
      <c r="C137" s="399" t="s">
        <v>523</v>
      </c>
      <c r="D137" s="399" t="s">
        <v>536</v>
      </c>
      <c r="E137" s="399" t="s">
        <v>537</v>
      </c>
      <c r="F137" s="400">
        <v>75617547.829999998</v>
      </c>
      <c r="G137" s="401">
        <v>46755942.850000001</v>
      </c>
      <c r="H137" s="401">
        <v>11167701.689999999</v>
      </c>
      <c r="I137" s="402">
        <v>19415914.780000001</v>
      </c>
      <c r="J137" s="402">
        <v>154974136.64999998</v>
      </c>
      <c r="K137" s="401">
        <v>244012509.38999999</v>
      </c>
      <c r="L137" s="403">
        <v>0</v>
      </c>
      <c r="M137" s="402">
        <v>0</v>
      </c>
      <c r="N137" s="404">
        <v>3809.3700000000003</v>
      </c>
      <c r="O137" s="402">
        <v>53314.33</v>
      </c>
      <c r="P137" s="401">
        <v>53314.33</v>
      </c>
    </row>
    <row r="138" spans="1:16" s="405" customFormat="1" ht="14.25" hidden="1" customHeight="1" x14ac:dyDescent="0.35">
      <c r="A138" s="398" t="s">
        <v>458</v>
      </c>
      <c r="B138" s="399" t="s">
        <v>522</v>
      </c>
      <c r="C138" s="399" t="s">
        <v>523</v>
      </c>
      <c r="D138" s="399" t="s">
        <v>538</v>
      </c>
      <c r="E138" s="399" t="s">
        <v>539</v>
      </c>
      <c r="F138" s="400">
        <v>46145861.619999997</v>
      </c>
      <c r="G138" s="401">
        <v>30944310.370000001</v>
      </c>
      <c r="H138" s="401">
        <v>6704403.1699999999</v>
      </c>
      <c r="I138" s="402">
        <v>7225943.4900000002</v>
      </c>
      <c r="J138" s="402">
        <v>17216185.25</v>
      </c>
      <c r="K138" s="401">
        <v>66229385.82</v>
      </c>
      <c r="L138" s="403">
        <v>0</v>
      </c>
      <c r="M138" s="402">
        <v>0</v>
      </c>
      <c r="N138" s="404">
        <v>1577.5485000000008</v>
      </c>
      <c r="O138" s="402">
        <v>22078.7</v>
      </c>
      <c r="P138" s="401">
        <v>22078.7</v>
      </c>
    </row>
    <row r="139" spans="1:16" s="405" customFormat="1" ht="14.25" hidden="1" customHeight="1" x14ac:dyDescent="0.35">
      <c r="A139" s="398" t="s">
        <v>458</v>
      </c>
      <c r="B139" s="399" t="s">
        <v>522</v>
      </c>
      <c r="C139" s="399" t="s">
        <v>523</v>
      </c>
      <c r="D139" s="399" t="s">
        <v>540</v>
      </c>
      <c r="E139" s="399" t="s">
        <v>541</v>
      </c>
      <c r="F139" s="400">
        <v>85374704.540000007</v>
      </c>
      <c r="G139" s="401">
        <v>44525642.68</v>
      </c>
      <c r="H139" s="401">
        <v>9575473.5600000005</v>
      </c>
      <c r="I139" s="402">
        <v>35801567.18</v>
      </c>
      <c r="J139" s="402">
        <v>110964426.97</v>
      </c>
      <c r="K139" s="401">
        <v>206402795.38</v>
      </c>
      <c r="L139" s="403">
        <v>0</v>
      </c>
      <c r="M139" s="402">
        <v>0</v>
      </c>
      <c r="N139" s="404">
        <v>6449.0530999999955</v>
      </c>
      <c r="O139" s="402">
        <v>90258.21</v>
      </c>
      <c r="P139" s="401">
        <v>90258.21</v>
      </c>
    </row>
    <row r="140" spans="1:16" s="405" customFormat="1" ht="14.25" hidden="1" customHeight="1" x14ac:dyDescent="0.35">
      <c r="A140" s="398" t="s">
        <v>458</v>
      </c>
      <c r="B140" s="399" t="s">
        <v>543</v>
      </c>
      <c r="C140" s="399" t="s">
        <v>544</v>
      </c>
      <c r="D140" s="399" t="s">
        <v>545</v>
      </c>
      <c r="E140" s="399" t="s">
        <v>546</v>
      </c>
      <c r="F140" s="400">
        <v>215779576.62</v>
      </c>
      <c r="G140" s="401">
        <v>61804920.210000001</v>
      </c>
      <c r="H140" s="401">
        <v>12970067.51</v>
      </c>
      <c r="I140" s="402">
        <v>96106020.790000007</v>
      </c>
      <c r="J140" s="402">
        <v>240730799.04000002</v>
      </c>
      <c r="K140" s="401">
        <v>418840566.55000001</v>
      </c>
      <c r="L140" s="403">
        <v>0</v>
      </c>
      <c r="M140" s="402">
        <v>1530651.6000000238</v>
      </c>
      <c r="N140" s="404">
        <v>31958.821619429913</v>
      </c>
      <c r="O140" s="402">
        <v>447282.1</v>
      </c>
      <c r="P140" s="401">
        <v>447282.1</v>
      </c>
    </row>
    <row r="141" spans="1:16" s="405" customFormat="1" ht="14.25" hidden="1" customHeight="1" x14ac:dyDescent="0.35">
      <c r="A141" s="398" t="s">
        <v>458</v>
      </c>
      <c r="B141" s="399" t="s">
        <v>543</v>
      </c>
      <c r="C141" s="399" t="s">
        <v>544</v>
      </c>
      <c r="D141" s="399" t="s">
        <v>547</v>
      </c>
      <c r="E141" s="399" t="s">
        <v>548</v>
      </c>
      <c r="F141" s="400">
        <v>59084515.609999999</v>
      </c>
      <c r="G141" s="401">
        <v>38730659.530000001</v>
      </c>
      <c r="H141" s="401">
        <v>8176673.1500000004</v>
      </c>
      <c r="I141" s="402">
        <v>7937861.3200000003</v>
      </c>
      <c r="J141" s="402">
        <v>28854195.199999999</v>
      </c>
      <c r="K141" s="401">
        <v>88476172.200000003</v>
      </c>
      <c r="L141" s="403">
        <v>0</v>
      </c>
      <c r="M141" s="402">
        <v>0</v>
      </c>
      <c r="N141" s="404">
        <v>1938.0585000000001</v>
      </c>
      <c r="O141" s="402">
        <v>27124.240000000002</v>
      </c>
      <c r="P141" s="401">
        <v>27124.240000000002</v>
      </c>
    </row>
    <row r="142" spans="1:16" s="405" customFormat="1" ht="14.25" hidden="1" customHeight="1" x14ac:dyDescent="0.35">
      <c r="A142" s="398" t="s">
        <v>458</v>
      </c>
      <c r="B142" s="399" t="s">
        <v>543</v>
      </c>
      <c r="C142" s="399" t="s">
        <v>544</v>
      </c>
      <c r="D142" s="399" t="s">
        <v>549</v>
      </c>
      <c r="E142" s="399" t="s">
        <v>550</v>
      </c>
      <c r="F142" s="400">
        <v>122936052.48999999</v>
      </c>
      <c r="G142" s="401">
        <v>58306244.100000001</v>
      </c>
      <c r="H142" s="401">
        <v>12713082.449999999</v>
      </c>
      <c r="I142" s="402">
        <v>44504078.329999998</v>
      </c>
      <c r="J142" s="402">
        <v>153391812.75999999</v>
      </c>
      <c r="K142" s="401">
        <v>278262063.63999999</v>
      </c>
      <c r="L142" s="403">
        <v>0</v>
      </c>
      <c r="M142" s="402">
        <v>487263.67000001669</v>
      </c>
      <c r="N142" s="404">
        <v>10453.283300000005</v>
      </c>
      <c r="O142" s="402">
        <v>146299.71</v>
      </c>
      <c r="P142" s="401">
        <v>146299.71</v>
      </c>
    </row>
    <row r="143" spans="1:16" s="405" customFormat="1" ht="14.25" hidden="1" customHeight="1" x14ac:dyDescent="0.35">
      <c r="A143" s="398" t="s">
        <v>458</v>
      </c>
      <c r="B143" s="399" t="s">
        <v>543</v>
      </c>
      <c r="C143" s="399" t="s">
        <v>544</v>
      </c>
      <c r="D143" s="399" t="s">
        <v>551</v>
      </c>
      <c r="E143" s="399" t="s">
        <v>552</v>
      </c>
      <c r="F143" s="400">
        <v>149644517.44999999</v>
      </c>
      <c r="G143" s="401">
        <v>65820758.100000001</v>
      </c>
      <c r="H143" s="401">
        <v>13590862.08</v>
      </c>
      <c r="I143" s="402">
        <v>77537702.700000003</v>
      </c>
      <c r="J143" s="402">
        <v>100655173.58000001</v>
      </c>
      <c r="K143" s="401">
        <v>264116904.46000001</v>
      </c>
      <c r="L143" s="403">
        <v>0</v>
      </c>
      <c r="M143" s="402">
        <v>0</v>
      </c>
      <c r="N143" s="404">
        <v>13297.904699999985</v>
      </c>
      <c r="O143" s="402">
        <v>186111.83</v>
      </c>
      <c r="P143" s="401">
        <v>186111.83</v>
      </c>
    </row>
    <row r="144" spans="1:16" s="405" customFormat="1" ht="14.25" hidden="1" customHeight="1" x14ac:dyDescent="0.35">
      <c r="A144" s="398" t="s">
        <v>458</v>
      </c>
      <c r="B144" s="399" t="s">
        <v>543</v>
      </c>
      <c r="C144" s="399" t="s">
        <v>544</v>
      </c>
      <c r="D144" s="399" t="s">
        <v>553</v>
      </c>
      <c r="E144" s="399" t="s">
        <v>554</v>
      </c>
      <c r="F144" s="400">
        <v>50063663.340000004</v>
      </c>
      <c r="G144" s="401">
        <v>35393444.310000002</v>
      </c>
      <c r="H144" s="401">
        <v>7606988.2699999996</v>
      </c>
      <c r="I144" s="402">
        <v>12462505.960000001</v>
      </c>
      <c r="J144" s="402">
        <v>48336867.859999999</v>
      </c>
      <c r="K144" s="401">
        <v>108883910.40000001</v>
      </c>
      <c r="L144" s="403">
        <v>0</v>
      </c>
      <c r="M144" s="402">
        <v>0</v>
      </c>
      <c r="N144" s="404">
        <v>2204.2980999999982</v>
      </c>
      <c r="O144" s="402">
        <v>30850.42</v>
      </c>
      <c r="P144" s="401">
        <v>30850.42</v>
      </c>
    </row>
    <row r="145" spans="1:16" s="405" customFormat="1" ht="14.25" hidden="1" customHeight="1" x14ac:dyDescent="0.35">
      <c r="A145" s="398" t="s">
        <v>458</v>
      </c>
      <c r="B145" s="399" t="s">
        <v>543</v>
      </c>
      <c r="C145" s="399" t="s">
        <v>544</v>
      </c>
      <c r="D145" s="399" t="s">
        <v>555</v>
      </c>
      <c r="E145" s="399" t="s">
        <v>556</v>
      </c>
      <c r="F145" s="400">
        <v>79522177.370000005</v>
      </c>
      <c r="G145" s="401">
        <v>47407519.840000004</v>
      </c>
      <c r="H145" s="401">
        <v>10664063.4</v>
      </c>
      <c r="I145" s="402">
        <v>26690750.100000001</v>
      </c>
      <c r="J145" s="402">
        <v>102762239.73</v>
      </c>
      <c r="K145" s="401">
        <v>196861619.06999999</v>
      </c>
      <c r="L145" s="403">
        <v>0</v>
      </c>
      <c r="M145" s="402">
        <v>0</v>
      </c>
      <c r="N145" s="404">
        <v>5359.8931000000057</v>
      </c>
      <c r="O145" s="402">
        <v>75014.789999999994</v>
      </c>
      <c r="P145" s="401">
        <v>75014.789999999994</v>
      </c>
    </row>
    <row r="146" spans="1:16" s="405" customFormat="1" ht="14.25" hidden="1" customHeight="1" x14ac:dyDescent="0.35">
      <c r="A146" s="398" t="s">
        <v>458</v>
      </c>
      <c r="B146" s="399" t="s">
        <v>543</v>
      </c>
      <c r="C146" s="399" t="s">
        <v>544</v>
      </c>
      <c r="D146" s="399" t="s">
        <v>557</v>
      </c>
      <c r="E146" s="399" t="s">
        <v>558</v>
      </c>
      <c r="F146" s="400">
        <v>69706232.959999993</v>
      </c>
      <c r="G146" s="401">
        <v>37413572.299999997</v>
      </c>
      <c r="H146" s="401">
        <v>8130287.6299999999</v>
      </c>
      <c r="I146" s="402">
        <v>13677287.24</v>
      </c>
      <c r="J146" s="402">
        <v>55587457.439999998</v>
      </c>
      <c r="K146" s="401">
        <v>120663714.61</v>
      </c>
      <c r="L146" s="403">
        <v>0</v>
      </c>
      <c r="M146" s="402">
        <v>0</v>
      </c>
      <c r="N146" s="404">
        <v>2924.1539000000021</v>
      </c>
      <c r="O146" s="402">
        <v>40925.22</v>
      </c>
      <c r="P146" s="401">
        <v>40925.22</v>
      </c>
    </row>
    <row r="147" spans="1:16" s="405" customFormat="1" ht="14.25" hidden="1" customHeight="1" x14ac:dyDescent="0.35">
      <c r="A147" s="398" t="s">
        <v>458</v>
      </c>
      <c r="B147" s="399" t="s">
        <v>543</v>
      </c>
      <c r="C147" s="399" t="s">
        <v>544</v>
      </c>
      <c r="D147" s="399" t="s">
        <v>559</v>
      </c>
      <c r="E147" s="399" t="s">
        <v>560</v>
      </c>
      <c r="F147" s="400">
        <v>21886597.780000001</v>
      </c>
      <c r="G147" s="401">
        <v>13736808.35</v>
      </c>
      <c r="H147" s="401">
        <v>2763889.83</v>
      </c>
      <c r="I147" s="402">
        <v>5244965.6500000004</v>
      </c>
      <c r="J147" s="402">
        <v>14400524.489999998</v>
      </c>
      <c r="K147" s="401">
        <v>37103590.32</v>
      </c>
      <c r="L147" s="403">
        <v>0</v>
      </c>
      <c r="M147" s="402">
        <v>0</v>
      </c>
      <c r="N147" s="404">
        <v>784.81969999999933</v>
      </c>
      <c r="O147" s="402">
        <v>10984</v>
      </c>
      <c r="P147" s="401">
        <v>10984</v>
      </c>
    </row>
    <row r="148" spans="1:16" s="405" customFormat="1" ht="14.25" hidden="1" customHeight="1" x14ac:dyDescent="0.35">
      <c r="A148" s="398" t="s">
        <v>458</v>
      </c>
      <c r="B148" s="399" t="s">
        <v>543</v>
      </c>
      <c r="C148" s="399" t="s">
        <v>544</v>
      </c>
      <c r="D148" s="399" t="s">
        <v>561</v>
      </c>
      <c r="E148" s="399" t="s">
        <v>562</v>
      </c>
      <c r="F148" s="400">
        <v>41209133.369999997</v>
      </c>
      <c r="G148" s="401">
        <v>23139507.690000001</v>
      </c>
      <c r="H148" s="401">
        <v>4918992.84</v>
      </c>
      <c r="I148" s="402">
        <v>9317652.1500000004</v>
      </c>
      <c r="J148" s="402">
        <v>49731275.329999998</v>
      </c>
      <c r="K148" s="401">
        <v>90140956.010000005</v>
      </c>
      <c r="L148" s="403">
        <v>0</v>
      </c>
      <c r="M148" s="402">
        <v>0</v>
      </c>
      <c r="N148" s="404">
        <v>1637.3440999999991</v>
      </c>
      <c r="O148" s="402">
        <v>22915.57</v>
      </c>
      <c r="P148" s="401">
        <v>22915.57</v>
      </c>
    </row>
    <row r="149" spans="1:16" s="405" customFormat="1" ht="14.25" hidden="1" customHeight="1" x14ac:dyDescent="0.35">
      <c r="A149" s="398" t="s">
        <v>458</v>
      </c>
      <c r="B149" s="399" t="s">
        <v>543</v>
      </c>
      <c r="C149" s="399" t="s">
        <v>544</v>
      </c>
      <c r="D149" s="399" t="s">
        <v>563</v>
      </c>
      <c r="E149" s="399" t="s">
        <v>564</v>
      </c>
      <c r="F149" s="400">
        <v>36750084.700000003</v>
      </c>
      <c r="G149" s="401">
        <v>24866297.870000001</v>
      </c>
      <c r="H149" s="401">
        <v>5229332.17</v>
      </c>
      <c r="I149" s="402">
        <v>9033048.6099999994</v>
      </c>
      <c r="J149" s="402">
        <v>22296836.25</v>
      </c>
      <c r="K149" s="401">
        <v>64385248.899999999</v>
      </c>
      <c r="L149" s="403">
        <v>0</v>
      </c>
      <c r="M149" s="402">
        <v>0</v>
      </c>
      <c r="N149" s="404">
        <v>1591.2511999999997</v>
      </c>
      <c r="O149" s="402">
        <v>22270.48</v>
      </c>
      <c r="P149" s="401">
        <v>22270.48</v>
      </c>
    </row>
    <row r="150" spans="1:16" s="405" customFormat="1" ht="14.25" hidden="1" customHeight="1" x14ac:dyDescent="0.35">
      <c r="A150" s="398" t="s">
        <v>458</v>
      </c>
      <c r="B150" s="399" t="s">
        <v>543</v>
      </c>
      <c r="C150" s="399" t="s">
        <v>544</v>
      </c>
      <c r="D150" s="399" t="s">
        <v>565</v>
      </c>
      <c r="E150" s="399" t="s">
        <v>566</v>
      </c>
      <c r="F150" s="400">
        <v>53053570.189999998</v>
      </c>
      <c r="G150" s="401">
        <v>23450182.300000001</v>
      </c>
      <c r="H150" s="401">
        <v>5333619.3099999996</v>
      </c>
      <c r="I150" s="402">
        <v>11354972.08</v>
      </c>
      <c r="J150" s="402">
        <v>95309802.960000008</v>
      </c>
      <c r="K150" s="401">
        <v>140356856.65000001</v>
      </c>
      <c r="L150" s="403">
        <v>0</v>
      </c>
      <c r="M150" s="402">
        <v>0</v>
      </c>
      <c r="N150" s="404">
        <v>4111.1605000000009</v>
      </c>
      <c r="O150" s="402">
        <v>57538.06</v>
      </c>
      <c r="P150" s="401">
        <v>57538.06</v>
      </c>
    </row>
    <row r="151" spans="1:16" s="405" customFormat="1" ht="14.25" hidden="1" customHeight="1" x14ac:dyDescent="0.35">
      <c r="A151" s="398" t="s">
        <v>568</v>
      </c>
      <c r="B151" s="399" t="s">
        <v>569</v>
      </c>
      <c r="C151" s="399" t="s">
        <v>570</v>
      </c>
      <c r="D151" s="399" t="s">
        <v>571</v>
      </c>
      <c r="E151" s="399" t="s">
        <v>572</v>
      </c>
      <c r="F151" s="400">
        <v>58392081.770000003</v>
      </c>
      <c r="G151" s="401">
        <v>14994236.76</v>
      </c>
      <c r="H151" s="401">
        <v>2827289.33</v>
      </c>
      <c r="I151" s="402">
        <v>70385773.540000007</v>
      </c>
      <c r="J151" s="402">
        <v>82529609.49000001</v>
      </c>
      <c r="K151" s="401">
        <v>170736909.12</v>
      </c>
      <c r="L151" s="403">
        <v>0</v>
      </c>
      <c r="M151" s="402">
        <v>0</v>
      </c>
      <c r="N151" s="404">
        <v>24774.50497426997</v>
      </c>
      <c r="O151" s="402">
        <v>346733.45</v>
      </c>
      <c r="P151" s="401">
        <v>346733.45</v>
      </c>
    </row>
    <row r="152" spans="1:16" s="405" customFormat="1" ht="14.25" hidden="1" customHeight="1" x14ac:dyDescent="0.35">
      <c r="A152" s="398" t="s">
        <v>568</v>
      </c>
      <c r="B152" s="399" t="s">
        <v>569</v>
      </c>
      <c r="C152" s="399" t="s">
        <v>570</v>
      </c>
      <c r="D152" s="399" t="s">
        <v>573</v>
      </c>
      <c r="E152" s="399" t="s">
        <v>574</v>
      </c>
      <c r="F152" s="400">
        <v>23907933.620000001</v>
      </c>
      <c r="G152" s="401">
        <v>11855389.859999999</v>
      </c>
      <c r="H152" s="401">
        <v>2913532.76</v>
      </c>
      <c r="I152" s="402">
        <v>2652447.67</v>
      </c>
      <c r="J152" s="402">
        <v>9714103.6600000001</v>
      </c>
      <c r="K152" s="401">
        <v>30732953.27</v>
      </c>
      <c r="L152" s="403">
        <v>0</v>
      </c>
      <c r="M152" s="402">
        <v>0</v>
      </c>
      <c r="N152" s="404">
        <v>1149.7715999999996</v>
      </c>
      <c r="O152" s="402">
        <v>16091.72</v>
      </c>
      <c r="P152" s="401">
        <v>16091.72</v>
      </c>
    </row>
    <row r="153" spans="1:16" s="405" customFormat="1" ht="14.25" hidden="1" customHeight="1" x14ac:dyDescent="0.35">
      <c r="A153" s="398" t="s">
        <v>568</v>
      </c>
      <c r="B153" s="399" t="s">
        <v>569</v>
      </c>
      <c r="C153" s="399" t="s">
        <v>570</v>
      </c>
      <c r="D153" s="399" t="s">
        <v>575</v>
      </c>
      <c r="E153" s="399" t="s">
        <v>576</v>
      </c>
      <c r="F153" s="400">
        <v>26231880.850000001</v>
      </c>
      <c r="G153" s="401">
        <v>14813000.529999999</v>
      </c>
      <c r="H153" s="401">
        <v>3295384.41</v>
      </c>
      <c r="I153" s="402">
        <v>3977851.05</v>
      </c>
      <c r="J153" s="402">
        <v>6952591.5199999996</v>
      </c>
      <c r="K153" s="401">
        <v>31605062.370000001</v>
      </c>
      <c r="L153" s="403">
        <v>0</v>
      </c>
      <c r="M153" s="402">
        <v>0</v>
      </c>
      <c r="N153" s="404">
        <v>1006.0244000000002</v>
      </c>
      <c r="O153" s="402">
        <v>14079.89</v>
      </c>
      <c r="P153" s="401">
        <v>14079.89</v>
      </c>
    </row>
    <row r="154" spans="1:16" s="405" customFormat="1" ht="14.25" hidden="1" customHeight="1" x14ac:dyDescent="0.35">
      <c r="A154" s="398" t="s">
        <v>568</v>
      </c>
      <c r="B154" s="399" t="s">
        <v>569</v>
      </c>
      <c r="C154" s="399" t="s">
        <v>570</v>
      </c>
      <c r="D154" s="399" t="s">
        <v>577</v>
      </c>
      <c r="E154" s="399" t="s">
        <v>578</v>
      </c>
      <c r="F154" s="400">
        <v>27077377.079999998</v>
      </c>
      <c r="G154" s="401">
        <v>14828431.65</v>
      </c>
      <c r="H154" s="401">
        <v>3640143.57</v>
      </c>
      <c r="I154" s="402">
        <v>1239534.67</v>
      </c>
      <c r="J154" s="402">
        <v>26586345.420000002</v>
      </c>
      <c r="K154" s="401">
        <v>50699720.549999997</v>
      </c>
      <c r="L154" s="403">
        <v>0</v>
      </c>
      <c r="M154" s="402">
        <v>0</v>
      </c>
      <c r="N154" s="404">
        <v>734.97660000000019</v>
      </c>
      <c r="O154" s="402">
        <v>10286.42</v>
      </c>
      <c r="P154" s="401">
        <v>10286.42</v>
      </c>
    </row>
    <row r="155" spans="1:16" s="405" customFormat="1" ht="14.25" hidden="1" customHeight="1" x14ac:dyDescent="0.35">
      <c r="A155" s="398" t="s">
        <v>568</v>
      </c>
      <c r="B155" s="399" t="s">
        <v>569</v>
      </c>
      <c r="C155" s="399" t="s">
        <v>570</v>
      </c>
      <c r="D155" s="399" t="s">
        <v>579</v>
      </c>
      <c r="E155" s="399" t="s">
        <v>580</v>
      </c>
      <c r="F155" s="400">
        <v>37017271.100000001</v>
      </c>
      <c r="G155" s="401">
        <v>21525310.43</v>
      </c>
      <c r="H155" s="401">
        <v>5200438.37</v>
      </c>
      <c r="I155" s="402">
        <v>13363299.390000001</v>
      </c>
      <c r="J155" s="402">
        <v>35731853.939999998</v>
      </c>
      <c r="K155" s="401">
        <v>81881646.170000002</v>
      </c>
      <c r="L155" s="403">
        <v>0</v>
      </c>
      <c r="M155" s="402">
        <v>0</v>
      </c>
      <c r="N155" s="404">
        <v>2724.896099999999</v>
      </c>
      <c r="O155" s="402">
        <v>38136.49</v>
      </c>
      <c r="P155" s="401">
        <v>38136.49</v>
      </c>
    </row>
    <row r="156" spans="1:16" s="405" customFormat="1" ht="14.25" hidden="1" customHeight="1" x14ac:dyDescent="0.35">
      <c r="A156" s="398" t="s">
        <v>568</v>
      </c>
      <c r="B156" s="399" t="s">
        <v>569</v>
      </c>
      <c r="C156" s="399" t="s">
        <v>570</v>
      </c>
      <c r="D156" s="399" t="s">
        <v>581</v>
      </c>
      <c r="E156" s="399" t="s">
        <v>582</v>
      </c>
      <c r="F156" s="400">
        <v>42101585.850000001</v>
      </c>
      <c r="G156" s="401">
        <v>25028721</v>
      </c>
      <c r="H156" s="401">
        <v>5869511.3399999999</v>
      </c>
      <c r="I156" s="402">
        <v>6665968.2999999998</v>
      </c>
      <c r="J156" s="402">
        <v>38220887.859999999</v>
      </c>
      <c r="K156" s="401">
        <v>81905895.900000006</v>
      </c>
      <c r="L156" s="403">
        <v>0</v>
      </c>
      <c r="M156" s="402">
        <v>0</v>
      </c>
      <c r="N156" s="404">
        <v>1544.1745000000008</v>
      </c>
      <c r="O156" s="402">
        <v>21611.61</v>
      </c>
      <c r="P156" s="401">
        <v>21611.61</v>
      </c>
    </row>
    <row r="157" spans="1:16" s="405" customFormat="1" ht="14.25" hidden="1" customHeight="1" x14ac:dyDescent="0.35">
      <c r="A157" s="398" t="s">
        <v>568</v>
      </c>
      <c r="B157" s="399" t="s">
        <v>569</v>
      </c>
      <c r="C157" s="399" t="s">
        <v>570</v>
      </c>
      <c r="D157" s="399" t="s">
        <v>583</v>
      </c>
      <c r="E157" s="399" t="s">
        <v>584</v>
      </c>
      <c r="F157" s="400">
        <v>17373128.510000002</v>
      </c>
      <c r="G157" s="401">
        <v>12294091.949999999</v>
      </c>
      <c r="H157" s="401">
        <v>2670725.87</v>
      </c>
      <c r="I157" s="402">
        <v>5696850.2999999998</v>
      </c>
      <c r="J157" s="402">
        <v>4809358.78</v>
      </c>
      <c r="K157" s="401">
        <v>27347744.41</v>
      </c>
      <c r="L157" s="403">
        <v>0</v>
      </c>
      <c r="M157" s="402">
        <v>0</v>
      </c>
      <c r="N157" s="404">
        <v>868.13179999999932</v>
      </c>
      <c r="O157" s="402">
        <v>12150</v>
      </c>
      <c r="P157" s="401">
        <v>12150</v>
      </c>
    </row>
    <row r="158" spans="1:16" s="405" customFormat="1" ht="14.25" hidden="1" customHeight="1" x14ac:dyDescent="0.35">
      <c r="A158" s="398" t="s">
        <v>568</v>
      </c>
      <c r="B158" s="399" t="s">
        <v>569</v>
      </c>
      <c r="C158" s="399" t="s">
        <v>570</v>
      </c>
      <c r="D158" s="399" t="s">
        <v>585</v>
      </c>
      <c r="E158" s="399" t="s">
        <v>586</v>
      </c>
      <c r="F158" s="400">
        <v>11744794.949999999</v>
      </c>
      <c r="G158" s="401">
        <v>9536116.3100000005</v>
      </c>
      <c r="H158" s="401">
        <v>2055985.47</v>
      </c>
      <c r="I158" s="402">
        <v>0</v>
      </c>
      <c r="J158" s="402">
        <v>8475220</v>
      </c>
      <c r="K158" s="401">
        <v>21440073.41</v>
      </c>
      <c r="L158" s="403">
        <v>0</v>
      </c>
      <c r="M158" s="402">
        <v>0</v>
      </c>
      <c r="N158" s="404">
        <v>0</v>
      </c>
      <c r="O158" s="402">
        <v>0</v>
      </c>
      <c r="P158" s="401">
        <v>0</v>
      </c>
    </row>
    <row r="159" spans="1:16" s="405" customFormat="1" ht="14.25" hidden="1" customHeight="1" x14ac:dyDescent="0.35">
      <c r="A159" s="398" t="s">
        <v>568</v>
      </c>
      <c r="B159" s="399" t="s">
        <v>588</v>
      </c>
      <c r="C159" s="399" t="s">
        <v>589</v>
      </c>
      <c r="D159" s="399" t="s">
        <v>590</v>
      </c>
      <c r="E159" s="399" t="s">
        <v>591</v>
      </c>
      <c r="F159" s="400">
        <v>336169058.19</v>
      </c>
      <c r="G159" s="401">
        <v>59027299.329999998</v>
      </c>
      <c r="H159" s="401">
        <v>14233794.109999999</v>
      </c>
      <c r="I159" s="402">
        <v>273671289.62</v>
      </c>
      <c r="J159" s="402">
        <v>625125218.1400001</v>
      </c>
      <c r="K159" s="401">
        <v>988810576.37</v>
      </c>
      <c r="L159" s="403">
        <v>0</v>
      </c>
      <c r="M159" s="402">
        <v>0</v>
      </c>
      <c r="N159" s="404">
        <v>77280.226983339948</v>
      </c>
      <c r="O159" s="402">
        <v>1081581.25</v>
      </c>
      <c r="P159" s="401">
        <v>1081581.25</v>
      </c>
    </row>
    <row r="160" spans="1:16" s="405" customFormat="1" ht="14.25" hidden="1" customHeight="1" x14ac:dyDescent="0.35">
      <c r="A160" s="398" t="s">
        <v>568</v>
      </c>
      <c r="B160" s="399" t="s">
        <v>588</v>
      </c>
      <c r="C160" s="399" t="s">
        <v>589</v>
      </c>
      <c r="D160" s="399" t="s">
        <v>592</v>
      </c>
      <c r="E160" s="399" t="s">
        <v>593</v>
      </c>
      <c r="F160" s="400">
        <v>23685086.239999998</v>
      </c>
      <c r="G160" s="401">
        <v>14688304.17</v>
      </c>
      <c r="H160" s="401">
        <v>3221622.82</v>
      </c>
      <c r="I160" s="402">
        <v>3455427.22</v>
      </c>
      <c r="J160" s="402">
        <v>36332048.25</v>
      </c>
      <c r="K160" s="401">
        <v>60139276.189999998</v>
      </c>
      <c r="L160" s="403">
        <v>0</v>
      </c>
      <c r="M160" s="402">
        <v>0</v>
      </c>
      <c r="N160" s="404">
        <v>846.80850000000032</v>
      </c>
      <c r="O160" s="402">
        <v>11851.57</v>
      </c>
      <c r="P160" s="401">
        <v>11851.57</v>
      </c>
    </row>
    <row r="161" spans="1:16" s="405" customFormat="1" ht="14.25" hidden="1" customHeight="1" x14ac:dyDescent="0.35">
      <c r="A161" s="398" t="s">
        <v>568</v>
      </c>
      <c r="B161" s="399" t="s">
        <v>588</v>
      </c>
      <c r="C161" s="399" t="s">
        <v>589</v>
      </c>
      <c r="D161" s="399" t="s">
        <v>594</v>
      </c>
      <c r="E161" s="399" t="s">
        <v>595</v>
      </c>
      <c r="F161" s="400">
        <v>51387889.32</v>
      </c>
      <c r="G161" s="401">
        <v>30812748.379999999</v>
      </c>
      <c r="H161" s="401">
        <v>6630366.6500000004</v>
      </c>
      <c r="I161" s="402">
        <v>7926250.29</v>
      </c>
      <c r="J161" s="402">
        <v>48355301.620000005</v>
      </c>
      <c r="K161" s="401">
        <v>98215747.340000004</v>
      </c>
      <c r="L161" s="403">
        <v>0</v>
      </c>
      <c r="M161" s="402">
        <v>0</v>
      </c>
      <c r="N161" s="404">
        <v>2515.8609000000001</v>
      </c>
      <c r="O161" s="402">
        <v>35210.92</v>
      </c>
      <c r="P161" s="401">
        <v>35210.92</v>
      </c>
    </row>
    <row r="162" spans="1:16" s="405" customFormat="1" ht="14.25" hidden="1" customHeight="1" x14ac:dyDescent="0.35">
      <c r="A162" s="398" t="s">
        <v>568</v>
      </c>
      <c r="B162" s="399" t="s">
        <v>588</v>
      </c>
      <c r="C162" s="399" t="s">
        <v>589</v>
      </c>
      <c r="D162" s="399" t="s">
        <v>596</v>
      </c>
      <c r="E162" s="399" t="s">
        <v>597</v>
      </c>
      <c r="F162" s="400">
        <v>50791773.490000002</v>
      </c>
      <c r="G162" s="401">
        <v>33024926.93</v>
      </c>
      <c r="H162" s="401">
        <v>7145808.0300000003</v>
      </c>
      <c r="I162" s="402">
        <v>5533524.96</v>
      </c>
      <c r="J162" s="402">
        <v>55266784.370000005</v>
      </c>
      <c r="K162" s="401">
        <v>105986697.2</v>
      </c>
      <c r="L162" s="403">
        <v>0</v>
      </c>
      <c r="M162" s="402">
        <v>0</v>
      </c>
      <c r="N162" s="404">
        <v>1756.7900000000004</v>
      </c>
      <c r="O162" s="402">
        <v>24587.29</v>
      </c>
      <c r="P162" s="401">
        <v>24587.29</v>
      </c>
    </row>
    <row r="163" spans="1:16" s="405" customFormat="1" ht="14.25" hidden="1" customHeight="1" x14ac:dyDescent="0.35">
      <c r="A163" s="398" t="s">
        <v>568</v>
      </c>
      <c r="B163" s="399" t="s">
        <v>588</v>
      </c>
      <c r="C163" s="399" t="s">
        <v>589</v>
      </c>
      <c r="D163" s="399" t="s">
        <v>598</v>
      </c>
      <c r="E163" s="399" t="s">
        <v>599</v>
      </c>
      <c r="F163" s="400">
        <v>61903651.479999997</v>
      </c>
      <c r="G163" s="401">
        <v>37123630.409999996</v>
      </c>
      <c r="H163" s="401">
        <v>8121911.1799999997</v>
      </c>
      <c r="I163" s="402">
        <v>17120633.129999999</v>
      </c>
      <c r="J163" s="402">
        <v>105145004.44</v>
      </c>
      <c r="K163" s="401">
        <v>173615322.49000001</v>
      </c>
      <c r="L163" s="403">
        <v>0</v>
      </c>
      <c r="M163" s="402">
        <v>0</v>
      </c>
      <c r="N163" s="404">
        <v>4347.923600000001</v>
      </c>
      <c r="O163" s="402">
        <v>60851.69</v>
      </c>
      <c r="P163" s="401">
        <v>60851.69</v>
      </c>
    </row>
    <row r="164" spans="1:16" s="405" customFormat="1" ht="14.25" hidden="1" customHeight="1" x14ac:dyDescent="0.35">
      <c r="A164" s="398" t="s">
        <v>568</v>
      </c>
      <c r="B164" s="399" t="s">
        <v>588</v>
      </c>
      <c r="C164" s="399" t="s">
        <v>589</v>
      </c>
      <c r="D164" s="399" t="s">
        <v>600</v>
      </c>
      <c r="E164" s="399" t="s">
        <v>601</v>
      </c>
      <c r="F164" s="400">
        <v>33265219.300000001</v>
      </c>
      <c r="G164" s="401">
        <v>18862819.280000001</v>
      </c>
      <c r="H164" s="401">
        <v>4014546.86</v>
      </c>
      <c r="I164" s="402">
        <v>364459.61</v>
      </c>
      <c r="J164" s="402">
        <v>44471078.400000006</v>
      </c>
      <c r="K164" s="401">
        <v>70172876.769999996</v>
      </c>
      <c r="L164" s="403">
        <v>0</v>
      </c>
      <c r="M164" s="402">
        <v>148949.95000000019</v>
      </c>
      <c r="N164" s="404">
        <v>776.87679999999989</v>
      </c>
      <c r="O164" s="402">
        <v>10872.84</v>
      </c>
      <c r="P164" s="401">
        <v>10872.84</v>
      </c>
    </row>
    <row r="165" spans="1:16" s="405" customFormat="1" ht="14.25" hidden="1" customHeight="1" x14ac:dyDescent="0.35">
      <c r="A165" s="398" t="s">
        <v>568</v>
      </c>
      <c r="B165" s="399" t="s">
        <v>588</v>
      </c>
      <c r="C165" s="399" t="s">
        <v>589</v>
      </c>
      <c r="D165" s="399" t="s">
        <v>602</v>
      </c>
      <c r="E165" s="399" t="s">
        <v>603</v>
      </c>
      <c r="F165" s="400">
        <v>76550963.469999999</v>
      </c>
      <c r="G165" s="401">
        <v>45562993.240000002</v>
      </c>
      <c r="H165" s="401">
        <v>9913793.7699999996</v>
      </c>
      <c r="I165" s="402">
        <v>20556391.059999999</v>
      </c>
      <c r="J165" s="402">
        <v>63327540.049999997</v>
      </c>
      <c r="K165" s="401">
        <v>146588467.63999999</v>
      </c>
      <c r="L165" s="403">
        <v>0</v>
      </c>
      <c r="M165" s="402">
        <v>0</v>
      </c>
      <c r="N165" s="404">
        <v>4793.0425000000014</v>
      </c>
      <c r="O165" s="402">
        <v>67081.39</v>
      </c>
      <c r="P165" s="401">
        <v>67081.39</v>
      </c>
    </row>
    <row r="166" spans="1:16" s="405" customFormat="1" ht="14.25" hidden="1" customHeight="1" x14ac:dyDescent="0.35">
      <c r="A166" s="398" t="s">
        <v>568</v>
      </c>
      <c r="B166" s="399" t="s">
        <v>588</v>
      </c>
      <c r="C166" s="399" t="s">
        <v>589</v>
      </c>
      <c r="D166" s="399" t="s">
        <v>604</v>
      </c>
      <c r="E166" s="399" t="s">
        <v>605</v>
      </c>
      <c r="F166" s="400">
        <v>50669553.350000001</v>
      </c>
      <c r="G166" s="401">
        <v>30603682.59</v>
      </c>
      <c r="H166" s="401">
        <v>6663872.7199999997</v>
      </c>
      <c r="I166" s="402">
        <v>8266039.5800000001</v>
      </c>
      <c r="J166" s="402">
        <v>44602947.630000003</v>
      </c>
      <c r="K166" s="401">
        <v>95013601.269999996</v>
      </c>
      <c r="L166" s="403">
        <v>0</v>
      </c>
      <c r="M166" s="402">
        <v>0</v>
      </c>
      <c r="N166" s="404">
        <v>2061.9241000000015</v>
      </c>
      <c r="O166" s="402">
        <v>28857.81</v>
      </c>
      <c r="P166" s="401">
        <v>28857.81</v>
      </c>
    </row>
    <row r="167" spans="1:16" s="405" customFormat="1" ht="14.25" hidden="1" customHeight="1" x14ac:dyDescent="0.35">
      <c r="A167" s="398" t="s">
        <v>568</v>
      </c>
      <c r="B167" s="399" t="s">
        <v>588</v>
      </c>
      <c r="C167" s="399" t="s">
        <v>589</v>
      </c>
      <c r="D167" s="399" t="s">
        <v>606</v>
      </c>
      <c r="E167" s="399" t="s">
        <v>607</v>
      </c>
      <c r="F167" s="400">
        <v>56241665.210000001</v>
      </c>
      <c r="G167" s="401">
        <v>38444323.700000003</v>
      </c>
      <c r="H167" s="401">
        <v>8208218.5999999996</v>
      </c>
      <c r="I167" s="402">
        <v>15197184.039999999</v>
      </c>
      <c r="J167" s="402">
        <v>43702303.049999997</v>
      </c>
      <c r="K167" s="401">
        <v>110812607.40000001</v>
      </c>
      <c r="L167" s="403">
        <v>0</v>
      </c>
      <c r="M167" s="402">
        <v>0</v>
      </c>
      <c r="N167" s="404">
        <v>2762.403299999999</v>
      </c>
      <c r="O167" s="402">
        <v>38661.42</v>
      </c>
      <c r="P167" s="401">
        <v>38661.42</v>
      </c>
    </row>
    <row r="168" spans="1:16" s="405" customFormat="1" ht="14.25" hidden="1" customHeight="1" x14ac:dyDescent="0.35">
      <c r="A168" s="398" t="s">
        <v>568</v>
      </c>
      <c r="B168" s="399" t="s">
        <v>588</v>
      </c>
      <c r="C168" s="399" t="s">
        <v>589</v>
      </c>
      <c r="D168" s="399" t="s">
        <v>608</v>
      </c>
      <c r="E168" s="399" t="s">
        <v>609</v>
      </c>
      <c r="F168" s="400">
        <v>44493644</v>
      </c>
      <c r="G168" s="401">
        <v>32256958.329999998</v>
      </c>
      <c r="H168" s="401">
        <v>6843331.7699999996</v>
      </c>
      <c r="I168" s="402">
        <v>7945315.0599999996</v>
      </c>
      <c r="J168" s="402">
        <v>31698511.100000001</v>
      </c>
      <c r="K168" s="401">
        <v>82916105.480000004</v>
      </c>
      <c r="L168" s="403">
        <v>0</v>
      </c>
      <c r="M168" s="402">
        <v>0</v>
      </c>
      <c r="N168" s="404">
        <v>1556.6219000000012</v>
      </c>
      <c r="O168" s="402">
        <v>21785.82</v>
      </c>
      <c r="P168" s="401">
        <v>21785.82</v>
      </c>
    </row>
    <row r="169" spans="1:16" s="405" customFormat="1" ht="14.25" hidden="1" customHeight="1" x14ac:dyDescent="0.35">
      <c r="A169" s="398" t="s">
        <v>568</v>
      </c>
      <c r="B169" s="399" t="s">
        <v>588</v>
      </c>
      <c r="C169" s="399" t="s">
        <v>589</v>
      </c>
      <c r="D169" s="399" t="s">
        <v>610</v>
      </c>
      <c r="E169" s="399" t="s">
        <v>611</v>
      </c>
      <c r="F169" s="400">
        <v>84936152.730000004</v>
      </c>
      <c r="G169" s="401">
        <v>41042323.07</v>
      </c>
      <c r="H169" s="401">
        <v>8961616.7899999991</v>
      </c>
      <c r="I169" s="402">
        <v>20361867.059999999</v>
      </c>
      <c r="J169" s="402">
        <v>66604986.649999999</v>
      </c>
      <c r="K169" s="401">
        <v>143637379.36000001</v>
      </c>
      <c r="L169" s="403">
        <v>0</v>
      </c>
      <c r="M169" s="402">
        <v>0</v>
      </c>
      <c r="N169" s="404">
        <v>5193.412400000012</v>
      </c>
      <c r="O169" s="402">
        <v>72684.789999999994</v>
      </c>
      <c r="P169" s="401">
        <v>72684.789999999994</v>
      </c>
    </row>
    <row r="170" spans="1:16" s="405" customFormat="1" ht="14.25" hidden="1" customHeight="1" x14ac:dyDescent="0.35">
      <c r="A170" s="398" t="s">
        <v>568</v>
      </c>
      <c r="B170" s="399" t="s">
        <v>588</v>
      </c>
      <c r="C170" s="399" t="s">
        <v>589</v>
      </c>
      <c r="D170" s="399" t="s">
        <v>612</v>
      </c>
      <c r="E170" s="399" t="s">
        <v>613</v>
      </c>
      <c r="F170" s="400">
        <v>33648235.299999997</v>
      </c>
      <c r="G170" s="401">
        <v>22140118.699999999</v>
      </c>
      <c r="H170" s="401">
        <v>4707289.1399999997</v>
      </c>
      <c r="I170" s="402">
        <v>1476282.46</v>
      </c>
      <c r="J170" s="402">
        <v>16641163.74</v>
      </c>
      <c r="K170" s="401">
        <v>47881823.450000003</v>
      </c>
      <c r="L170" s="403">
        <v>0</v>
      </c>
      <c r="M170" s="402">
        <v>0</v>
      </c>
      <c r="N170" s="404">
        <v>908.46599999999978</v>
      </c>
      <c r="O170" s="402">
        <v>12714.5</v>
      </c>
      <c r="P170" s="401">
        <v>12714.5</v>
      </c>
    </row>
    <row r="171" spans="1:16" s="405" customFormat="1" ht="14.25" hidden="1" customHeight="1" x14ac:dyDescent="0.35">
      <c r="A171" s="398" t="s">
        <v>568</v>
      </c>
      <c r="B171" s="399" t="s">
        <v>588</v>
      </c>
      <c r="C171" s="399" t="s">
        <v>589</v>
      </c>
      <c r="D171" s="399" t="s">
        <v>614</v>
      </c>
      <c r="E171" s="399" t="s">
        <v>615</v>
      </c>
      <c r="F171" s="400">
        <v>50053122.039999999</v>
      </c>
      <c r="G171" s="401">
        <v>35666644.68</v>
      </c>
      <c r="H171" s="401">
        <v>7419738.8300000001</v>
      </c>
      <c r="I171" s="402">
        <v>9268331.6899999995</v>
      </c>
      <c r="J171" s="402">
        <v>28555991.75</v>
      </c>
      <c r="K171" s="401">
        <v>84743145.390000001</v>
      </c>
      <c r="L171" s="403">
        <v>0</v>
      </c>
      <c r="M171" s="402">
        <v>0</v>
      </c>
      <c r="N171" s="404">
        <v>1488.7018000000005</v>
      </c>
      <c r="O171" s="402">
        <v>20835.240000000002</v>
      </c>
      <c r="P171" s="401">
        <v>20835.240000000002</v>
      </c>
    </row>
    <row r="172" spans="1:16" s="405" customFormat="1" ht="14.25" hidden="1" customHeight="1" x14ac:dyDescent="0.35">
      <c r="A172" s="398" t="s">
        <v>568</v>
      </c>
      <c r="B172" s="399" t="s">
        <v>588</v>
      </c>
      <c r="C172" s="399" t="s">
        <v>589</v>
      </c>
      <c r="D172" s="399" t="s">
        <v>616</v>
      </c>
      <c r="E172" s="399" t="s">
        <v>617</v>
      </c>
      <c r="F172" s="400">
        <v>35189678.049999997</v>
      </c>
      <c r="G172" s="401">
        <v>30148262.489999998</v>
      </c>
      <c r="H172" s="401">
        <v>6185147.0199999996</v>
      </c>
      <c r="I172" s="402">
        <v>2683089.96</v>
      </c>
      <c r="J172" s="402">
        <v>22238433.91</v>
      </c>
      <c r="K172" s="401">
        <v>64035866.079999998</v>
      </c>
      <c r="L172" s="403">
        <v>0</v>
      </c>
      <c r="M172" s="402">
        <v>0</v>
      </c>
      <c r="N172" s="404">
        <v>256.55240000000009</v>
      </c>
      <c r="O172" s="402">
        <v>3590.6</v>
      </c>
      <c r="P172" s="401">
        <v>3590.6</v>
      </c>
    </row>
    <row r="173" spans="1:16" s="405" customFormat="1" ht="14.25" hidden="1" customHeight="1" x14ac:dyDescent="0.35">
      <c r="A173" s="398" t="s">
        <v>568</v>
      </c>
      <c r="B173" s="399" t="s">
        <v>619</v>
      </c>
      <c r="C173" s="399" t="s">
        <v>620</v>
      </c>
      <c r="D173" s="399" t="s">
        <v>621</v>
      </c>
      <c r="E173" s="399" t="s">
        <v>622</v>
      </c>
      <c r="F173" s="400">
        <v>53756684.07</v>
      </c>
      <c r="G173" s="401">
        <v>14148178.859999999</v>
      </c>
      <c r="H173" s="401">
        <v>2638177.4700000002</v>
      </c>
      <c r="I173" s="402">
        <v>36515442.170000002</v>
      </c>
      <c r="J173" s="402">
        <v>148966032.57999998</v>
      </c>
      <c r="K173" s="401">
        <v>202267831.08000001</v>
      </c>
      <c r="L173" s="403">
        <v>0</v>
      </c>
      <c r="M173" s="402">
        <v>0</v>
      </c>
      <c r="N173" s="404">
        <v>20611.496724699984</v>
      </c>
      <c r="O173" s="402">
        <v>288469.76000000001</v>
      </c>
      <c r="P173" s="401">
        <v>288469.76000000001</v>
      </c>
    </row>
    <row r="174" spans="1:16" s="405" customFormat="1" ht="14.25" hidden="1" customHeight="1" x14ac:dyDescent="0.35">
      <c r="A174" s="398" t="s">
        <v>568</v>
      </c>
      <c r="B174" s="399" t="s">
        <v>619</v>
      </c>
      <c r="C174" s="399" t="s">
        <v>620</v>
      </c>
      <c r="D174" s="399" t="s">
        <v>623</v>
      </c>
      <c r="E174" s="399" t="s">
        <v>624</v>
      </c>
      <c r="F174" s="400">
        <v>34282736.149999999</v>
      </c>
      <c r="G174" s="401">
        <v>17751466.420000002</v>
      </c>
      <c r="H174" s="401">
        <v>3753995.52</v>
      </c>
      <c r="I174" s="402">
        <v>237204.59</v>
      </c>
      <c r="J174" s="402">
        <v>43777789.469999999</v>
      </c>
      <c r="K174" s="401">
        <v>67755272.560000002</v>
      </c>
      <c r="L174" s="403">
        <v>0</v>
      </c>
      <c r="M174" s="402">
        <v>259059.56000000052</v>
      </c>
      <c r="N174" s="404">
        <v>1905.2393999999995</v>
      </c>
      <c r="O174" s="402">
        <v>26664.92</v>
      </c>
      <c r="P174" s="401">
        <v>26664.92</v>
      </c>
    </row>
    <row r="175" spans="1:16" s="405" customFormat="1" ht="14.25" hidden="1" customHeight="1" x14ac:dyDescent="0.35">
      <c r="A175" s="398" t="s">
        <v>568</v>
      </c>
      <c r="B175" s="399" t="s">
        <v>619</v>
      </c>
      <c r="C175" s="399" t="s">
        <v>620</v>
      </c>
      <c r="D175" s="399" t="s">
        <v>625</v>
      </c>
      <c r="E175" s="399" t="s">
        <v>626</v>
      </c>
      <c r="F175" s="400">
        <v>30112450.870000001</v>
      </c>
      <c r="G175" s="401">
        <v>18002144.280000001</v>
      </c>
      <c r="H175" s="401">
        <v>3679503.43</v>
      </c>
      <c r="I175" s="402">
        <v>2405795.38</v>
      </c>
      <c r="J175" s="402">
        <v>15897329.74</v>
      </c>
      <c r="K175" s="401">
        <v>41632463.020000003</v>
      </c>
      <c r="L175" s="403">
        <v>0</v>
      </c>
      <c r="M175" s="402">
        <v>0</v>
      </c>
      <c r="N175" s="404">
        <v>927.02239999999927</v>
      </c>
      <c r="O175" s="402">
        <v>12974.21</v>
      </c>
      <c r="P175" s="401">
        <v>12974.21</v>
      </c>
    </row>
    <row r="176" spans="1:16" s="405" customFormat="1" ht="14.25" hidden="1" customHeight="1" x14ac:dyDescent="0.35">
      <c r="A176" s="398" t="s">
        <v>568</v>
      </c>
      <c r="B176" s="399" t="s">
        <v>619</v>
      </c>
      <c r="C176" s="399" t="s">
        <v>620</v>
      </c>
      <c r="D176" s="399" t="s">
        <v>627</v>
      </c>
      <c r="E176" s="399" t="s">
        <v>628</v>
      </c>
      <c r="F176" s="400">
        <v>39132440.060000002</v>
      </c>
      <c r="G176" s="401">
        <v>20651302.600000001</v>
      </c>
      <c r="H176" s="401">
        <v>4431146.21</v>
      </c>
      <c r="I176" s="402">
        <v>3289236.51</v>
      </c>
      <c r="J176" s="402">
        <v>61340073.600000001</v>
      </c>
      <c r="K176" s="401">
        <v>92751644.120000005</v>
      </c>
      <c r="L176" s="403">
        <v>0</v>
      </c>
      <c r="M176" s="402">
        <v>0</v>
      </c>
      <c r="N176" s="404">
        <v>2191.0087999999996</v>
      </c>
      <c r="O176" s="402">
        <v>30664.43</v>
      </c>
      <c r="P176" s="401">
        <v>30664.43</v>
      </c>
    </row>
    <row r="177" spans="1:16" s="405" customFormat="1" ht="14.25" hidden="1" customHeight="1" x14ac:dyDescent="0.35">
      <c r="A177" s="398" t="s">
        <v>568</v>
      </c>
      <c r="B177" s="399" t="s">
        <v>619</v>
      </c>
      <c r="C177" s="399" t="s">
        <v>620</v>
      </c>
      <c r="D177" s="399" t="s">
        <v>629</v>
      </c>
      <c r="E177" s="399" t="s">
        <v>630</v>
      </c>
      <c r="F177" s="400">
        <v>10367041.5</v>
      </c>
      <c r="G177" s="401">
        <v>5622534.5700000003</v>
      </c>
      <c r="H177" s="401">
        <v>1234664.3999999999</v>
      </c>
      <c r="I177" s="402">
        <v>0</v>
      </c>
      <c r="J177" s="402">
        <v>6269460.2300000004</v>
      </c>
      <c r="K177" s="401">
        <v>14082676.43</v>
      </c>
      <c r="L177" s="403">
        <v>0</v>
      </c>
      <c r="M177" s="402">
        <v>1610151.7499999995</v>
      </c>
      <c r="N177" s="404">
        <v>240.76580000000001</v>
      </c>
      <c r="O177" s="402">
        <v>3369.66</v>
      </c>
      <c r="P177" s="401">
        <v>3369.66</v>
      </c>
    </row>
    <row r="178" spans="1:16" s="405" customFormat="1" ht="14.25" hidden="1" customHeight="1" x14ac:dyDescent="0.35">
      <c r="A178" s="398" t="s">
        <v>568</v>
      </c>
      <c r="B178" s="399" t="s">
        <v>619</v>
      </c>
      <c r="C178" s="399" t="s">
        <v>620</v>
      </c>
      <c r="D178" s="399" t="s">
        <v>631</v>
      </c>
      <c r="E178" s="399" t="s">
        <v>632</v>
      </c>
      <c r="F178" s="400">
        <v>49607681.25</v>
      </c>
      <c r="G178" s="401">
        <v>30890251.59</v>
      </c>
      <c r="H178" s="401">
        <v>6351402.7699999996</v>
      </c>
      <c r="I178" s="402">
        <v>9634312.3300000001</v>
      </c>
      <c r="J178" s="402">
        <v>44272347.789999999</v>
      </c>
      <c r="K178" s="401">
        <v>94212468.609999999</v>
      </c>
      <c r="L178" s="403">
        <v>0</v>
      </c>
      <c r="M178" s="402">
        <v>0</v>
      </c>
      <c r="N178" s="404">
        <v>2086.8792999999996</v>
      </c>
      <c r="O178" s="402">
        <v>29207.08</v>
      </c>
      <c r="P178" s="401">
        <v>29207.08</v>
      </c>
    </row>
    <row r="179" spans="1:16" s="405" customFormat="1" ht="14.25" hidden="1" customHeight="1" x14ac:dyDescent="0.35">
      <c r="A179" s="398" t="s">
        <v>568</v>
      </c>
      <c r="B179" s="399" t="s">
        <v>619</v>
      </c>
      <c r="C179" s="399" t="s">
        <v>620</v>
      </c>
      <c r="D179" s="399" t="s">
        <v>633</v>
      </c>
      <c r="E179" s="399" t="s">
        <v>634</v>
      </c>
      <c r="F179" s="400">
        <v>47936196.969999999</v>
      </c>
      <c r="G179" s="401">
        <v>30062716.140000001</v>
      </c>
      <c r="H179" s="401">
        <v>6167741.3799999999</v>
      </c>
      <c r="I179" s="402">
        <v>6854707.04</v>
      </c>
      <c r="J179" s="402">
        <v>10394897.039999999</v>
      </c>
      <c r="K179" s="401">
        <v>56404110.420000002</v>
      </c>
      <c r="L179" s="403">
        <v>0</v>
      </c>
      <c r="M179" s="402">
        <v>0</v>
      </c>
      <c r="N179" s="404">
        <v>1919.1952999999992</v>
      </c>
      <c r="O179" s="402">
        <v>26860.240000000002</v>
      </c>
      <c r="P179" s="401">
        <v>26860.240000000002</v>
      </c>
    </row>
    <row r="180" spans="1:16" s="405" customFormat="1" ht="14.25" hidden="1" customHeight="1" x14ac:dyDescent="0.35">
      <c r="A180" s="398" t="s">
        <v>568</v>
      </c>
      <c r="B180" s="399" t="s">
        <v>619</v>
      </c>
      <c r="C180" s="399" t="s">
        <v>620</v>
      </c>
      <c r="D180" s="399" t="s">
        <v>635</v>
      </c>
      <c r="E180" s="399" t="s">
        <v>636</v>
      </c>
      <c r="F180" s="400">
        <v>21694318</v>
      </c>
      <c r="G180" s="401">
        <v>13007840.550000001</v>
      </c>
      <c r="H180" s="401">
        <v>2644346.2599999998</v>
      </c>
      <c r="I180" s="402">
        <v>1261138.45</v>
      </c>
      <c r="J180" s="402">
        <v>13539440.82</v>
      </c>
      <c r="K180" s="401">
        <v>31586153.949999999</v>
      </c>
      <c r="L180" s="403">
        <v>0</v>
      </c>
      <c r="M180" s="402">
        <v>0</v>
      </c>
      <c r="N180" s="404">
        <v>679.76319999999998</v>
      </c>
      <c r="O180" s="402">
        <v>9513.68</v>
      </c>
      <c r="P180" s="401">
        <v>9513.68</v>
      </c>
    </row>
    <row r="181" spans="1:16" s="405" customFormat="1" ht="14.25" hidden="1" customHeight="1" x14ac:dyDescent="0.35">
      <c r="A181" s="398" t="s">
        <v>568</v>
      </c>
      <c r="B181" s="399" t="s">
        <v>638</v>
      </c>
      <c r="C181" s="399" t="s">
        <v>639</v>
      </c>
      <c r="D181" s="399" t="s">
        <v>640</v>
      </c>
      <c r="E181" s="399" t="s">
        <v>641</v>
      </c>
      <c r="F181" s="400">
        <v>258596665.59999999</v>
      </c>
      <c r="G181" s="401">
        <v>80495876.010000005</v>
      </c>
      <c r="H181" s="401">
        <v>15120399.279999999</v>
      </c>
      <c r="I181" s="402">
        <v>209321930.06</v>
      </c>
      <c r="J181" s="402">
        <v>246931887.69</v>
      </c>
      <c r="K181" s="401">
        <v>551870093.03999996</v>
      </c>
      <c r="L181" s="403">
        <v>0</v>
      </c>
      <c r="M181" s="402">
        <v>0</v>
      </c>
      <c r="N181" s="404">
        <v>48818.44293617997</v>
      </c>
      <c r="O181" s="402">
        <v>683242.2</v>
      </c>
      <c r="P181" s="401">
        <v>683242.2</v>
      </c>
    </row>
    <row r="182" spans="1:16" s="405" customFormat="1" ht="14.25" hidden="1" customHeight="1" x14ac:dyDescent="0.35">
      <c r="A182" s="398" t="s">
        <v>568</v>
      </c>
      <c r="B182" s="399" t="s">
        <v>638</v>
      </c>
      <c r="C182" s="399" t="s">
        <v>639</v>
      </c>
      <c r="D182" s="399" t="s">
        <v>642</v>
      </c>
      <c r="E182" s="399" t="s">
        <v>643</v>
      </c>
      <c r="F182" s="400">
        <v>18038545.800000001</v>
      </c>
      <c r="G182" s="401">
        <v>13147116.449999999</v>
      </c>
      <c r="H182" s="401">
        <v>2474078.67</v>
      </c>
      <c r="I182" s="402">
        <v>2514908.77</v>
      </c>
      <c r="J182" s="402">
        <v>11868071.26</v>
      </c>
      <c r="K182" s="401">
        <v>30004175.149999999</v>
      </c>
      <c r="L182" s="403">
        <v>0</v>
      </c>
      <c r="M182" s="402">
        <v>0</v>
      </c>
      <c r="N182" s="404">
        <v>402.31279999999987</v>
      </c>
      <c r="O182" s="402">
        <v>5630.6</v>
      </c>
      <c r="P182" s="401">
        <v>5630.6</v>
      </c>
    </row>
    <row r="183" spans="1:16" s="405" customFormat="1" ht="14.25" hidden="1" customHeight="1" x14ac:dyDescent="0.35">
      <c r="A183" s="398" t="s">
        <v>568</v>
      </c>
      <c r="B183" s="399" t="s">
        <v>638</v>
      </c>
      <c r="C183" s="399" t="s">
        <v>639</v>
      </c>
      <c r="D183" s="399" t="s">
        <v>644</v>
      </c>
      <c r="E183" s="399" t="s">
        <v>645</v>
      </c>
      <c r="F183" s="400">
        <v>41802949.590000004</v>
      </c>
      <c r="G183" s="401">
        <v>28593428.02</v>
      </c>
      <c r="H183" s="401">
        <v>5371358.1600000001</v>
      </c>
      <c r="I183" s="402">
        <v>3770445.51</v>
      </c>
      <c r="J183" s="402">
        <v>15097097.060000001</v>
      </c>
      <c r="K183" s="401">
        <v>52832328.75</v>
      </c>
      <c r="L183" s="403">
        <v>0</v>
      </c>
      <c r="M183" s="402">
        <v>0</v>
      </c>
      <c r="N183" s="404">
        <v>1189.4538999999997</v>
      </c>
      <c r="O183" s="402">
        <v>16647.09</v>
      </c>
      <c r="P183" s="401">
        <v>16647.09</v>
      </c>
    </row>
    <row r="184" spans="1:16" s="405" customFormat="1" ht="14.25" hidden="1" customHeight="1" x14ac:dyDescent="0.35">
      <c r="A184" s="398" t="s">
        <v>568</v>
      </c>
      <c r="B184" s="399" t="s">
        <v>638</v>
      </c>
      <c r="C184" s="399" t="s">
        <v>639</v>
      </c>
      <c r="D184" s="399" t="s">
        <v>646</v>
      </c>
      <c r="E184" s="399" t="s">
        <v>647</v>
      </c>
      <c r="F184" s="400">
        <v>61806892.170000002</v>
      </c>
      <c r="G184" s="401">
        <v>38111773.149999999</v>
      </c>
      <c r="H184" s="401">
        <v>7156380.0899999999</v>
      </c>
      <c r="I184" s="402">
        <v>11861753.630000001</v>
      </c>
      <c r="J184" s="402">
        <v>74012463.780000001</v>
      </c>
      <c r="K184" s="401">
        <v>131142370.65000001</v>
      </c>
      <c r="L184" s="403">
        <v>0</v>
      </c>
      <c r="M184" s="402">
        <v>0</v>
      </c>
      <c r="N184" s="404">
        <v>2832.5237000000016</v>
      </c>
      <c r="O184" s="402">
        <v>39642.800000000003</v>
      </c>
      <c r="P184" s="401">
        <v>39642.800000000003</v>
      </c>
    </row>
    <row r="185" spans="1:16" s="405" customFormat="1" ht="14.25" hidden="1" customHeight="1" x14ac:dyDescent="0.35">
      <c r="A185" s="398" t="s">
        <v>568</v>
      </c>
      <c r="B185" s="399" t="s">
        <v>638</v>
      </c>
      <c r="C185" s="399" t="s">
        <v>639</v>
      </c>
      <c r="D185" s="399" t="s">
        <v>648</v>
      </c>
      <c r="E185" s="399" t="s">
        <v>649</v>
      </c>
      <c r="F185" s="400">
        <v>73796414.390000001</v>
      </c>
      <c r="G185" s="401">
        <v>49737634.619999997</v>
      </c>
      <c r="H185" s="401">
        <v>9340562.5399999991</v>
      </c>
      <c r="I185" s="402">
        <v>11609869.220000001</v>
      </c>
      <c r="J185" s="402">
        <v>113592305.92999999</v>
      </c>
      <c r="K185" s="401">
        <v>184280372.31</v>
      </c>
      <c r="L185" s="403">
        <v>0</v>
      </c>
      <c r="M185" s="402">
        <v>0</v>
      </c>
      <c r="N185" s="404">
        <v>3841.7767000000022</v>
      </c>
      <c r="O185" s="402">
        <v>53767.88</v>
      </c>
      <c r="P185" s="401">
        <v>53767.88</v>
      </c>
    </row>
    <row r="186" spans="1:16" s="405" customFormat="1" ht="14.25" hidden="1" customHeight="1" x14ac:dyDescent="0.35">
      <c r="A186" s="398" t="s">
        <v>568</v>
      </c>
      <c r="B186" s="399" t="s">
        <v>638</v>
      </c>
      <c r="C186" s="399" t="s">
        <v>639</v>
      </c>
      <c r="D186" s="399" t="s">
        <v>650</v>
      </c>
      <c r="E186" s="399" t="s">
        <v>651</v>
      </c>
      <c r="F186" s="400">
        <v>67564271.390000001</v>
      </c>
      <c r="G186" s="401">
        <v>44959373.32</v>
      </c>
      <c r="H186" s="401">
        <v>8443519.6099999994</v>
      </c>
      <c r="I186" s="402">
        <v>13569712.75</v>
      </c>
      <c r="J186" s="402">
        <v>51892500</v>
      </c>
      <c r="K186" s="401">
        <v>118865105.68000001</v>
      </c>
      <c r="L186" s="403">
        <v>0</v>
      </c>
      <c r="M186" s="402">
        <v>0</v>
      </c>
      <c r="N186" s="404">
        <v>3219.9565999999986</v>
      </c>
      <c r="O186" s="402">
        <v>45065.15</v>
      </c>
      <c r="P186" s="401">
        <v>45065.15</v>
      </c>
    </row>
    <row r="187" spans="1:16" s="405" customFormat="1" ht="14.25" hidden="1" customHeight="1" x14ac:dyDescent="0.35">
      <c r="A187" s="398" t="s">
        <v>568</v>
      </c>
      <c r="B187" s="399" t="s">
        <v>638</v>
      </c>
      <c r="C187" s="399" t="s">
        <v>639</v>
      </c>
      <c r="D187" s="399" t="s">
        <v>652</v>
      </c>
      <c r="E187" s="399" t="s">
        <v>653</v>
      </c>
      <c r="F187" s="400">
        <v>55179960.960000001</v>
      </c>
      <c r="G187" s="401">
        <v>37824483.850000001</v>
      </c>
      <c r="H187" s="401">
        <v>7106035.4000000004</v>
      </c>
      <c r="I187" s="402">
        <v>9054378.8800000008</v>
      </c>
      <c r="J187" s="402">
        <v>53675221.879999995</v>
      </c>
      <c r="K187" s="401">
        <v>107660120.01000001</v>
      </c>
      <c r="L187" s="403">
        <v>0</v>
      </c>
      <c r="M187" s="402">
        <v>0</v>
      </c>
      <c r="N187" s="404">
        <v>2075.6282000000001</v>
      </c>
      <c r="O187" s="402">
        <v>29049.61</v>
      </c>
      <c r="P187" s="401">
        <v>29049.61</v>
      </c>
    </row>
    <row r="188" spans="1:16" s="405" customFormat="1" ht="14.25" hidden="1" customHeight="1" x14ac:dyDescent="0.35">
      <c r="A188" s="398" t="s">
        <v>568</v>
      </c>
      <c r="B188" s="399" t="s">
        <v>638</v>
      </c>
      <c r="C188" s="399" t="s">
        <v>639</v>
      </c>
      <c r="D188" s="399" t="s">
        <v>654</v>
      </c>
      <c r="E188" s="399" t="s">
        <v>655</v>
      </c>
      <c r="F188" s="400">
        <v>38204307.710000001</v>
      </c>
      <c r="G188" s="401">
        <v>26482307.52</v>
      </c>
      <c r="H188" s="401">
        <v>4979744.17</v>
      </c>
      <c r="I188" s="402">
        <v>7413542.7300000004</v>
      </c>
      <c r="J188" s="402">
        <v>31725994.849999994</v>
      </c>
      <c r="K188" s="401">
        <v>70601589.269999996</v>
      </c>
      <c r="L188" s="403">
        <v>0</v>
      </c>
      <c r="M188" s="402">
        <v>0</v>
      </c>
      <c r="N188" s="404">
        <v>1294.3478999999998</v>
      </c>
      <c r="O188" s="402">
        <v>18115.14</v>
      </c>
      <c r="P188" s="401">
        <v>18115.14</v>
      </c>
    </row>
    <row r="189" spans="1:16" s="405" customFormat="1" ht="14.25" hidden="1" customHeight="1" x14ac:dyDescent="0.35">
      <c r="A189" s="398" t="s">
        <v>568</v>
      </c>
      <c r="B189" s="399" t="s">
        <v>638</v>
      </c>
      <c r="C189" s="399" t="s">
        <v>639</v>
      </c>
      <c r="D189" s="399" t="s">
        <v>656</v>
      </c>
      <c r="E189" s="399" t="s">
        <v>657</v>
      </c>
      <c r="F189" s="400">
        <v>32917139.829999998</v>
      </c>
      <c r="G189" s="401">
        <v>20678150.16</v>
      </c>
      <c r="H189" s="401">
        <v>3882638.76</v>
      </c>
      <c r="I189" s="402">
        <v>5362679.3</v>
      </c>
      <c r="J189" s="402">
        <v>17607810.699999999</v>
      </c>
      <c r="K189" s="401">
        <v>47531278.920000002</v>
      </c>
      <c r="L189" s="403">
        <v>0</v>
      </c>
      <c r="M189" s="402">
        <v>0</v>
      </c>
      <c r="N189" s="404">
        <v>1283.1455000000008</v>
      </c>
      <c r="O189" s="402">
        <v>17958.36</v>
      </c>
      <c r="P189" s="401">
        <v>17958.36</v>
      </c>
    </row>
    <row r="190" spans="1:16" s="405" customFormat="1" ht="14.25" hidden="1" customHeight="1" x14ac:dyDescent="0.35">
      <c r="A190" s="398" t="s">
        <v>568</v>
      </c>
      <c r="B190" s="399" t="s">
        <v>638</v>
      </c>
      <c r="C190" s="399" t="s">
        <v>639</v>
      </c>
      <c r="D190" s="399" t="s">
        <v>658</v>
      </c>
      <c r="E190" s="399" t="s">
        <v>659</v>
      </c>
      <c r="F190" s="400">
        <v>34834624.590000004</v>
      </c>
      <c r="G190" s="401">
        <v>26605162.539999999</v>
      </c>
      <c r="H190" s="401">
        <v>4997395.6900000004</v>
      </c>
      <c r="I190" s="402">
        <v>6874906.1500000004</v>
      </c>
      <c r="J190" s="402">
        <v>11909876.24</v>
      </c>
      <c r="K190" s="401">
        <v>50387340.619999997</v>
      </c>
      <c r="L190" s="403">
        <v>0</v>
      </c>
      <c r="M190" s="402">
        <v>0</v>
      </c>
      <c r="N190" s="404">
        <v>1068.7637999999997</v>
      </c>
      <c r="O190" s="402">
        <v>14957.96</v>
      </c>
      <c r="P190" s="401">
        <v>14957.96</v>
      </c>
    </row>
    <row r="191" spans="1:16" s="405" customFormat="1" ht="14.25" hidden="1" customHeight="1" x14ac:dyDescent="0.35">
      <c r="A191" s="398" t="s">
        <v>568</v>
      </c>
      <c r="B191" s="399" t="s">
        <v>638</v>
      </c>
      <c r="C191" s="399" t="s">
        <v>639</v>
      </c>
      <c r="D191" s="399" t="s">
        <v>660</v>
      </c>
      <c r="E191" s="399" t="s">
        <v>661</v>
      </c>
      <c r="F191" s="400">
        <v>32083270.379999999</v>
      </c>
      <c r="G191" s="401">
        <v>20536055.550000001</v>
      </c>
      <c r="H191" s="401">
        <v>3856959.42</v>
      </c>
      <c r="I191" s="402">
        <v>5557722.1200000001</v>
      </c>
      <c r="J191" s="402">
        <v>36390605.170000002</v>
      </c>
      <c r="K191" s="401">
        <v>66341342.259999998</v>
      </c>
      <c r="L191" s="403">
        <v>0</v>
      </c>
      <c r="M191" s="402">
        <v>0</v>
      </c>
      <c r="N191" s="404">
        <v>970.87749999999926</v>
      </c>
      <c r="O191" s="402">
        <v>13587.99</v>
      </c>
      <c r="P191" s="401">
        <v>13587.99</v>
      </c>
    </row>
    <row r="192" spans="1:16" s="405" customFormat="1" ht="14.25" hidden="1" customHeight="1" x14ac:dyDescent="0.35">
      <c r="A192" s="398" t="s">
        <v>568</v>
      </c>
      <c r="B192" s="399" t="s">
        <v>638</v>
      </c>
      <c r="C192" s="399" t="s">
        <v>639</v>
      </c>
      <c r="D192" s="399" t="s">
        <v>662</v>
      </c>
      <c r="E192" s="399" t="s">
        <v>663</v>
      </c>
      <c r="F192" s="400">
        <v>23810558.539999999</v>
      </c>
      <c r="G192" s="401">
        <v>23731702.120000001</v>
      </c>
      <c r="H192" s="401">
        <v>4457324.07</v>
      </c>
      <c r="I192" s="402">
        <v>3664526.15</v>
      </c>
      <c r="J192" s="402">
        <v>34073783.409999996</v>
      </c>
      <c r="K192" s="401">
        <v>65927335.75</v>
      </c>
      <c r="L192" s="403">
        <v>0</v>
      </c>
      <c r="M192" s="402">
        <v>0</v>
      </c>
      <c r="N192" s="404">
        <v>484.63049999999993</v>
      </c>
      <c r="O192" s="402">
        <v>6782.68</v>
      </c>
      <c r="P192" s="401">
        <v>6782.68</v>
      </c>
    </row>
    <row r="193" spans="1:16" s="405" customFormat="1" ht="14.25" hidden="1" customHeight="1" x14ac:dyDescent="0.35">
      <c r="A193" s="398" t="s">
        <v>568</v>
      </c>
      <c r="B193" s="399" t="s">
        <v>665</v>
      </c>
      <c r="C193" s="399" t="s">
        <v>666</v>
      </c>
      <c r="D193" s="399" t="s">
        <v>667</v>
      </c>
      <c r="E193" s="399" t="s">
        <v>668</v>
      </c>
      <c r="F193" s="400">
        <v>155267615.78</v>
      </c>
      <c r="G193" s="401">
        <v>27022051.649999999</v>
      </c>
      <c r="H193" s="401">
        <v>6784235.4000000004</v>
      </c>
      <c r="I193" s="402">
        <v>53576524.600000001</v>
      </c>
      <c r="J193" s="402">
        <v>174053557.45999998</v>
      </c>
      <c r="K193" s="401">
        <v>270640006.11000001</v>
      </c>
      <c r="L193" s="403">
        <v>0</v>
      </c>
      <c r="M193" s="402">
        <v>0</v>
      </c>
      <c r="N193" s="404">
        <v>28571.911109239965</v>
      </c>
      <c r="O193" s="402">
        <v>399880.34</v>
      </c>
      <c r="P193" s="401">
        <v>399880.34</v>
      </c>
    </row>
    <row r="194" spans="1:16" s="405" customFormat="1" ht="14.25" hidden="1" customHeight="1" x14ac:dyDescent="0.35">
      <c r="A194" s="398" t="s">
        <v>568</v>
      </c>
      <c r="B194" s="399" t="s">
        <v>665</v>
      </c>
      <c r="C194" s="399" t="s">
        <v>666</v>
      </c>
      <c r="D194" s="399" t="s">
        <v>669</v>
      </c>
      <c r="E194" s="399" t="s">
        <v>670</v>
      </c>
      <c r="F194" s="400">
        <v>24686871.899999999</v>
      </c>
      <c r="G194" s="401">
        <v>11781032.76</v>
      </c>
      <c r="H194" s="401">
        <v>2587560.38</v>
      </c>
      <c r="I194" s="402">
        <v>18191131.66</v>
      </c>
      <c r="J194" s="402">
        <v>31753124.359999999</v>
      </c>
      <c r="K194" s="401">
        <v>66336303.159999996</v>
      </c>
      <c r="L194" s="403">
        <v>0</v>
      </c>
      <c r="M194" s="402">
        <v>0</v>
      </c>
      <c r="N194" s="404">
        <v>2604.5333999999998</v>
      </c>
      <c r="O194" s="402">
        <v>36451.94</v>
      </c>
      <c r="P194" s="401">
        <v>36451.94</v>
      </c>
    </row>
    <row r="195" spans="1:16" s="405" customFormat="1" ht="14.25" hidden="1" customHeight="1" x14ac:dyDescent="0.35">
      <c r="A195" s="398" t="s">
        <v>568</v>
      </c>
      <c r="B195" s="399" t="s">
        <v>665</v>
      </c>
      <c r="C195" s="399" t="s">
        <v>666</v>
      </c>
      <c r="D195" s="399" t="s">
        <v>671</v>
      </c>
      <c r="E195" s="399" t="s">
        <v>672</v>
      </c>
      <c r="F195" s="400">
        <v>37839045.57</v>
      </c>
      <c r="G195" s="401">
        <v>21562621.850000001</v>
      </c>
      <c r="H195" s="401">
        <v>4895328.2</v>
      </c>
      <c r="I195" s="402">
        <v>5398625.1399999997</v>
      </c>
      <c r="J195" s="402">
        <v>19667775.140000001</v>
      </c>
      <c r="K195" s="401">
        <v>56065406.329999998</v>
      </c>
      <c r="L195" s="403">
        <v>0</v>
      </c>
      <c r="M195" s="402">
        <v>0</v>
      </c>
      <c r="N195" s="404">
        <v>1506.6960000000001</v>
      </c>
      <c r="O195" s="402">
        <v>21087.08</v>
      </c>
      <c r="P195" s="401">
        <v>21087.08</v>
      </c>
    </row>
    <row r="196" spans="1:16" s="405" customFormat="1" ht="14.25" hidden="1" customHeight="1" x14ac:dyDescent="0.35">
      <c r="A196" s="398" t="s">
        <v>568</v>
      </c>
      <c r="B196" s="399" t="s">
        <v>665</v>
      </c>
      <c r="C196" s="399" t="s">
        <v>666</v>
      </c>
      <c r="D196" s="399" t="s">
        <v>673</v>
      </c>
      <c r="E196" s="399" t="s">
        <v>674</v>
      </c>
      <c r="F196" s="400">
        <v>46965392.299999997</v>
      </c>
      <c r="G196" s="401">
        <v>21150806.920000002</v>
      </c>
      <c r="H196" s="401">
        <v>5138957.17</v>
      </c>
      <c r="I196" s="402">
        <v>35642745.130000003</v>
      </c>
      <c r="J196" s="402">
        <v>40963088.090000004</v>
      </c>
      <c r="K196" s="401">
        <v>109160647.31</v>
      </c>
      <c r="L196" s="403">
        <v>0</v>
      </c>
      <c r="M196" s="402">
        <v>0</v>
      </c>
      <c r="N196" s="404">
        <v>7076.0062000000016</v>
      </c>
      <c r="O196" s="402">
        <v>99032.78</v>
      </c>
      <c r="P196" s="401">
        <v>99032.78</v>
      </c>
    </row>
    <row r="197" spans="1:16" s="405" customFormat="1" ht="14.25" hidden="1" customHeight="1" x14ac:dyDescent="0.35">
      <c r="A197" s="398" t="s">
        <v>568</v>
      </c>
      <c r="B197" s="399" t="s">
        <v>665</v>
      </c>
      <c r="C197" s="399" t="s">
        <v>666</v>
      </c>
      <c r="D197" s="399" t="s">
        <v>675</v>
      </c>
      <c r="E197" s="399" t="s">
        <v>676</v>
      </c>
      <c r="F197" s="400">
        <v>38492077.969999999</v>
      </c>
      <c r="G197" s="401">
        <v>21716840.420000002</v>
      </c>
      <c r="H197" s="401">
        <v>4899616.29</v>
      </c>
      <c r="I197" s="402">
        <v>14100871.130000001</v>
      </c>
      <c r="J197" s="402">
        <v>49494040.030000001</v>
      </c>
      <c r="K197" s="401">
        <v>94628976.870000005</v>
      </c>
      <c r="L197" s="403">
        <v>0</v>
      </c>
      <c r="M197" s="402">
        <v>0</v>
      </c>
      <c r="N197" s="404">
        <v>2615.4733999999999</v>
      </c>
      <c r="O197" s="402">
        <v>36605.06</v>
      </c>
      <c r="P197" s="401">
        <v>36605.06</v>
      </c>
    </row>
    <row r="198" spans="1:16" s="405" customFormat="1" ht="14.25" hidden="1" customHeight="1" x14ac:dyDescent="0.35">
      <c r="A198" s="398" t="s">
        <v>568</v>
      </c>
      <c r="B198" s="399" t="s">
        <v>665</v>
      </c>
      <c r="C198" s="399" t="s">
        <v>666</v>
      </c>
      <c r="D198" s="399" t="s">
        <v>677</v>
      </c>
      <c r="E198" s="399" t="s">
        <v>678</v>
      </c>
      <c r="F198" s="400">
        <v>34985882.969999999</v>
      </c>
      <c r="G198" s="401">
        <v>23740106.18</v>
      </c>
      <c r="H198" s="401">
        <v>5185940.2699999996</v>
      </c>
      <c r="I198" s="402">
        <v>8718902.3900000006</v>
      </c>
      <c r="J198" s="402">
        <v>16988322.789999999</v>
      </c>
      <c r="K198" s="401">
        <v>58559566.630000003</v>
      </c>
      <c r="L198" s="403">
        <v>0</v>
      </c>
      <c r="M198" s="402">
        <v>0</v>
      </c>
      <c r="N198" s="404">
        <v>1615.6794000000007</v>
      </c>
      <c r="O198" s="402">
        <v>22612.36</v>
      </c>
      <c r="P198" s="401">
        <v>22612.36</v>
      </c>
    </row>
    <row r="199" spans="1:16" s="405" customFormat="1" ht="14.25" hidden="1" customHeight="1" x14ac:dyDescent="0.35">
      <c r="A199" s="398" t="s">
        <v>568</v>
      </c>
      <c r="B199" s="399" t="s">
        <v>665</v>
      </c>
      <c r="C199" s="399" t="s">
        <v>666</v>
      </c>
      <c r="D199" s="399" t="s">
        <v>679</v>
      </c>
      <c r="E199" s="399" t="s">
        <v>680</v>
      </c>
      <c r="F199" s="400">
        <v>32775359.48</v>
      </c>
      <c r="G199" s="401">
        <v>22238913.079999998</v>
      </c>
      <c r="H199" s="401">
        <v>4836898.55</v>
      </c>
      <c r="I199" s="402">
        <v>8600141.7799999993</v>
      </c>
      <c r="J199" s="402">
        <v>23301072.890000001</v>
      </c>
      <c r="K199" s="401">
        <v>62536682.299999997</v>
      </c>
      <c r="L199" s="403">
        <v>0</v>
      </c>
      <c r="M199" s="402">
        <v>0</v>
      </c>
      <c r="N199" s="404">
        <v>1645.1286000000011</v>
      </c>
      <c r="O199" s="402">
        <v>23024.52</v>
      </c>
      <c r="P199" s="401">
        <v>23024.52</v>
      </c>
    </row>
    <row r="200" spans="1:16" s="405" customFormat="1" ht="14.25" hidden="1" customHeight="1" x14ac:dyDescent="0.35">
      <c r="A200" s="398" t="s">
        <v>568</v>
      </c>
      <c r="B200" s="399" t="s">
        <v>665</v>
      </c>
      <c r="C200" s="399" t="s">
        <v>666</v>
      </c>
      <c r="D200" s="399" t="s">
        <v>681</v>
      </c>
      <c r="E200" s="399" t="s">
        <v>682</v>
      </c>
      <c r="F200" s="400">
        <v>68847662.969999999</v>
      </c>
      <c r="G200" s="401">
        <v>30916944.120000001</v>
      </c>
      <c r="H200" s="401">
        <v>7292603.9000000004</v>
      </c>
      <c r="I200" s="402">
        <v>25811208.5</v>
      </c>
      <c r="J200" s="402">
        <v>57468036.900000006</v>
      </c>
      <c r="K200" s="401">
        <v>129449005.42</v>
      </c>
      <c r="L200" s="403">
        <v>0</v>
      </c>
      <c r="M200" s="402">
        <v>0</v>
      </c>
      <c r="N200" s="404">
        <v>6360.6446999999935</v>
      </c>
      <c r="O200" s="402">
        <v>89020.88</v>
      </c>
      <c r="P200" s="401">
        <v>89020.88</v>
      </c>
    </row>
    <row r="201" spans="1:16" s="405" customFormat="1" ht="14.25" hidden="1" customHeight="1" x14ac:dyDescent="0.35">
      <c r="A201" s="398" t="s">
        <v>568</v>
      </c>
      <c r="B201" s="399" t="s">
        <v>665</v>
      </c>
      <c r="C201" s="399" t="s">
        <v>666</v>
      </c>
      <c r="D201" s="399" t="s">
        <v>683</v>
      </c>
      <c r="E201" s="399" t="s">
        <v>684</v>
      </c>
      <c r="F201" s="400">
        <v>29853856.890000001</v>
      </c>
      <c r="G201" s="401">
        <v>17791228.16</v>
      </c>
      <c r="H201" s="401">
        <v>3835462.62</v>
      </c>
      <c r="I201" s="402">
        <v>2454891.16</v>
      </c>
      <c r="J201" s="402">
        <v>23894226.149999999</v>
      </c>
      <c r="K201" s="401">
        <v>50638410.090000004</v>
      </c>
      <c r="L201" s="403">
        <v>0</v>
      </c>
      <c r="M201" s="402">
        <v>0</v>
      </c>
      <c r="N201" s="404">
        <v>934.29209999999944</v>
      </c>
      <c r="O201" s="402">
        <v>13075.96</v>
      </c>
      <c r="P201" s="401">
        <v>13075.96</v>
      </c>
    </row>
    <row r="202" spans="1:16" s="405" customFormat="1" ht="14.25" hidden="1" customHeight="1" x14ac:dyDescent="0.35">
      <c r="A202" s="398" t="s">
        <v>568</v>
      </c>
      <c r="B202" s="399" t="s">
        <v>665</v>
      </c>
      <c r="C202" s="399" t="s">
        <v>666</v>
      </c>
      <c r="D202" s="399" t="s">
        <v>685</v>
      </c>
      <c r="E202" s="399" t="s">
        <v>686</v>
      </c>
      <c r="F202" s="400">
        <v>19860560.59</v>
      </c>
      <c r="G202" s="401">
        <v>14951676.27</v>
      </c>
      <c r="H202" s="401">
        <v>3172424.89</v>
      </c>
      <c r="I202" s="402">
        <v>0</v>
      </c>
      <c r="J202" s="402">
        <v>11080705</v>
      </c>
      <c r="K202" s="401">
        <v>31174284.16</v>
      </c>
      <c r="L202" s="403">
        <v>0</v>
      </c>
      <c r="M202" s="402">
        <v>0</v>
      </c>
      <c r="N202" s="404">
        <v>0</v>
      </c>
      <c r="O202" s="402">
        <v>0</v>
      </c>
      <c r="P202" s="401">
        <v>0</v>
      </c>
    </row>
    <row r="203" spans="1:16" s="405" customFormat="1" ht="14.25" hidden="1" customHeight="1" x14ac:dyDescent="0.35">
      <c r="A203" s="398" t="s">
        <v>568</v>
      </c>
      <c r="B203" s="399" t="s">
        <v>665</v>
      </c>
      <c r="C203" s="399" t="s">
        <v>666</v>
      </c>
      <c r="D203" s="399" t="s">
        <v>687</v>
      </c>
      <c r="E203" s="399" t="s">
        <v>688</v>
      </c>
      <c r="F203" s="400">
        <v>16729121.289999999</v>
      </c>
      <c r="G203" s="401">
        <v>12765705</v>
      </c>
      <c r="H203" s="401">
        <v>2725048.81</v>
      </c>
      <c r="I203" s="402">
        <v>0</v>
      </c>
      <c r="J203" s="402">
        <v>9821110</v>
      </c>
      <c r="K203" s="401">
        <v>27081075.809999999</v>
      </c>
      <c r="L203" s="403">
        <v>0</v>
      </c>
      <c r="M203" s="402">
        <v>0</v>
      </c>
      <c r="N203" s="404">
        <v>0</v>
      </c>
      <c r="O203" s="402">
        <v>0</v>
      </c>
      <c r="P203" s="401">
        <v>0</v>
      </c>
    </row>
    <row r="204" spans="1:16" s="405" customFormat="1" ht="14.25" hidden="1" customHeight="1" x14ac:dyDescent="0.35">
      <c r="A204" s="398" t="s">
        <v>568</v>
      </c>
      <c r="B204" s="399" t="s">
        <v>665</v>
      </c>
      <c r="C204" s="399" t="s">
        <v>666</v>
      </c>
      <c r="D204" s="399" t="s">
        <v>689</v>
      </c>
      <c r="E204" s="399" t="s">
        <v>690</v>
      </c>
      <c r="F204" s="400">
        <v>16088535.619999999</v>
      </c>
      <c r="G204" s="401">
        <v>11845990.68</v>
      </c>
      <c r="H204" s="401">
        <v>2540805.94</v>
      </c>
      <c r="I204" s="402">
        <v>0</v>
      </c>
      <c r="J204" s="402">
        <v>5416210</v>
      </c>
      <c r="K204" s="401">
        <v>21504745.620000001</v>
      </c>
      <c r="L204" s="403">
        <v>0</v>
      </c>
      <c r="M204" s="402">
        <v>0</v>
      </c>
      <c r="N204" s="404">
        <v>0</v>
      </c>
      <c r="O204" s="402">
        <v>0</v>
      </c>
      <c r="P204" s="401">
        <v>0</v>
      </c>
    </row>
    <row r="205" spans="1:16" s="405" customFormat="1" ht="14.25" hidden="1" customHeight="1" x14ac:dyDescent="0.35">
      <c r="A205" s="398" t="s">
        <v>129</v>
      </c>
      <c r="B205" s="399" t="s">
        <v>31</v>
      </c>
      <c r="C205" s="399" t="s">
        <v>130</v>
      </c>
      <c r="D205" s="399" t="s">
        <v>32</v>
      </c>
      <c r="E205" s="399" t="s">
        <v>33</v>
      </c>
      <c r="F205" s="400">
        <v>220392083.37</v>
      </c>
      <c r="G205" s="401">
        <v>65869157.460000001</v>
      </c>
      <c r="H205" s="401">
        <v>14582733.57</v>
      </c>
      <c r="I205" s="402">
        <v>153740312.94999999</v>
      </c>
      <c r="J205" s="402">
        <v>278441801.66999996</v>
      </c>
      <c r="K205" s="401">
        <v>520396676.64999998</v>
      </c>
      <c r="L205" s="403">
        <v>0</v>
      </c>
      <c r="M205" s="402">
        <v>0</v>
      </c>
      <c r="N205" s="404">
        <v>39961.526445840005</v>
      </c>
      <c r="O205" s="402">
        <v>559284.56000000006</v>
      </c>
      <c r="P205" s="401">
        <v>559284.56000000006</v>
      </c>
    </row>
    <row r="206" spans="1:16" s="405" customFormat="1" ht="14.25" hidden="1" customHeight="1" x14ac:dyDescent="0.35">
      <c r="A206" s="398" t="s">
        <v>129</v>
      </c>
      <c r="B206" s="399" t="s">
        <v>31</v>
      </c>
      <c r="C206" s="399" t="s">
        <v>130</v>
      </c>
      <c r="D206" s="399" t="s">
        <v>36</v>
      </c>
      <c r="E206" s="399" t="s">
        <v>37</v>
      </c>
      <c r="F206" s="400">
        <v>37208050.789999999</v>
      </c>
      <c r="G206" s="401">
        <v>22467741.739999998</v>
      </c>
      <c r="H206" s="401">
        <v>4785523.84</v>
      </c>
      <c r="I206" s="402">
        <v>0</v>
      </c>
      <c r="J206" s="402">
        <v>109721431.92999998</v>
      </c>
      <c r="K206" s="401">
        <v>138648702.50999999</v>
      </c>
      <c r="L206" s="403">
        <v>0</v>
      </c>
      <c r="M206" s="402">
        <v>5659465.21</v>
      </c>
      <c r="N206" s="404">
        <v>473.17629999999997</v>
      </c>
      <c r="O206" s="402">
        <v>6622.37</v>
      </c>
      <c r="P206" s="401">
        <v>6622.37</v>
      </c>
    </row>
    <row r="207" spans="1:16" s="405" customFormat="1" ht="14.25" hidden="1" customHeight="1" x14ac:dyDescent="0.35">
      <c r="A207" s="398" t="s">
        <v>129</v>
      </c>
      <c r="B207" s="399" t="s">
        <v>31</v>
      </c>
      <c r="C207" s="399" t="s">
        <v>130</v>
      </c>
      <c r="D207" s="399" t="s">
        <v>39</v>
      </c>
      <c r="E207" s="399" t="s">
        <v>40</v>
      </c>
      <c r="F207" s="400">
        <v>55591014.990000002</v>
      </c>
      <c r="G207" s="401">
        <v>37591554.57</v>
      </c>
      <c r="H207" s="401">
        <v>7898426.0499999998</v>
      </c>
      <c r="I207" s="402">
        <v>8227602.7599999998</v>
      </c>
      <c r="J207" s="402">
        <v>119942376.28</v>
      </c>
      <c r="K207" s="401">
        <v>175926099.66</v>
      </c>
      <c r="L207" s="403">
        <v>0</v>
      </c>
      <c r="M207" s="402">
        <v>1383421.5200000014</v>
      </c>
      <c r="N207" s="404">
        <v>2644.0923000000007</v>
      </c>
      <c r="O207" s="402">
        <v>37005.589999999997</v>
      </c>
      <c r="P207" s="401">
        <v>37005.589999999997</v>
      </c>
    </row>
    <row r="208" spans="1:16" s="405" customFormat="1" ht="14.25" hidden="1" customHeight="1" x14ac:dyDescent="0.35">
      <c r="A208" s="398" t="s">
        <v>129</v>
      </c>
      <c r="B208" s="399" t="s">
        <v>31</v>
      </c>
      <c r="C208" s="399" t="s">
        <v>130</v>
      </c>
      <c r="D208" s="399" t="s">
        <v>41</v>
      </c>
      <c r="E208" s="399" t="s">
        <v>42</v>
      </c>
      <c r="F208" s="400">
        <v>58277989.859999999</v>
      </c>
      <c r="G208" s="401">
        <v>35484321.130000003</v>
      </c>
      <c r="H208" s="401">
        <v>7597158.4100000001</v>
      </c>
      <c r="I208" s="402">
        <v>12902463.560000001</v>
      </c>
      <c r="J208" s="402">
        <v>150753521.16</v>
      </c>
      <c r="K208" s="401">
        <v>209585064.25999999</v>
      </c>
      <c r="L208" s="403">
        <v>0</v>
      </c>
      <c r="M208" s="402">
        <v>0</v>
      </c>
      <c r="N208" s="404">
        <v>2672.2065999999968</v>
      </c>
      <c r="O208" s="402">
        <v>37399.07</v>
      </c>
      <c r="P208" s="401">
        <v>37399.07</v>
      </c>
    </row>
    <row r="209" spans="1:23" s="405" customFormat="1" ht="14.25" hidden="1" customHeight="1" x14ac:dyDescent="0.35">
      <c r="A209" s="398" t="s">
        <v>129</v>
      </c>
      <c r="B209" s="399" t="s">
        <v>31</v>
      </c>
      <c r="C209" s="399" t="s">
        <v>130</v>
      </c>
      <c r="D209" s="399" t="s">
        <v>43</v>
      </c>
      <c r="E209" s="399" t="s">
        <v>44</v>
      </c>
      <c r="F209" s="400">
        <v>43232613.859999999</v>
      </c>
      <c r="G209" s="401">
        <v>28649121.649999999</v>
      </c>
      <c r="H209" s="401">
        <v>6120745.6900000004</v>
      </c>
      <c r="I209" s="402">
        <v>5630871.2400000002</v>
      </c>
      <c r="J209" s="402">
        <v>82093594.50999999</v>
      </c>
      <c r="K209" s="401">
        <v>124725476.09</v>
      </c>
      <c r="L209" s="403">
        <v>0</v>
      </c>
      <c r="M209" s="402">
        <v>0</v>
      </c>
      <c r="N209" s="404">
        <v>1727.6667</v>
      </c>
      <c r="O209" s="402">
        <v>24179.69</v>
      </c>
      <c r="P209" s="401">
        <v>24179.69</v>
      </c>
    </row>
    <row r="210" spans="1:23" s="405" customFormat="1" ht="14.25" hidden="1" customHeight="1" x14ac:dyDescent="0.35">
      <c r="A210" s="398" t="s">
        <v>129</v>
      </c>
      <c r="B210" s="399" t="s">
        <v>31</v>
      </c>
      <c r="C210" s="399" t="s">
        <v>130</v>
      </c>
      <c r="D210" s="399" t="s">
        <v>45</v>
      </c>
      <c r="E210" s="399" t="s">
        <v>46</v>
      </c>
      <c r="F210" s="400">
        <v>54403168.68</v>
      </c>
      <c r="G210" s="401">
        <v>33927204.310000002</v>
      </c>
      <c r="H210" s="401">
        <v>7104805.0899999999</v>
      </c>
      <c r="I210" s="402">
        <v>9697691.5099999998</v>
      </c>
      <c r="J210" s="402">
        <v>82720304.239999995</v>
      </c>
      <c r="K210" s="401">
        <v>135372829.15000001</v>
      </c>
      <c r="L210" s="403">
        <v>0</v>
      </c>
      <c r="M210" s="402">
        <v>0</v>
      </c>
      <c r="N210" s="404">
        <v>2619.5789000000004</v>
      </c>
      <c r="O210" s="402">
        <v>36662.51</v>
      </c>
      <c r="P210" s="401">
        <v>36662.51</v>
      </c>
    </row>
    <row r="211" spans="1:23" s="405" customFormat="1" ht="14.25" hidden="1" customHeight="1" x14ac:dyDescent="0.35">
      <c r="A211" s="398" t="s">
        <v>129</v>
      </c>
      <c r="B211" s="399" t="s">
        <v>31</v>
      </c>
      <c r="C211" s="399" t="s">
        <v>130</v>
      </c>
      <c r="D211" s="399" t="s">
        <v>59</v>
      </c>
      <c r="E211" s="399" t="s">
        <v>60</v>
      </c>
      <c r="F211" s="400">
        <v>13426205.18</v>
      </c>
      <c r="G211" s="401">
        <v>11789924.41</v>
      </c>
      <c r="H211" s="401">
        <v>2431466.13</v>
      </c>
      <c r="I211" s="402">
        <v>164138.91</v>
      </c>
      <c r="J211" s="402">
        <v>34023166.019999996</v>
      </c>
      <c r="K211" s="401">
        <v>48885517.469999999</v>
      </c>
      <c r="L211" s="403">
        <v>0</v>
      </c>
      <c r="M211" s="402">
        <v>409980.78999999992</v>
      </c>
      <c r="N211" s="404">
        <v>86.534399999999991</v>
      </c>
      <c r="O211" s="402">
        <v>1211.0999999999999</v>
      </c>
      <c r="P211" s="401">
        <v>1211.0999999999999</v>
      </c>
    </row>
    <row r="212" spans="1:23" s="405" customFormat="1" ht="14.25" hidden="1" customHeight="1" x14ac:dyDescent="0.35">
      <c r="A212" s="398" t="s">
        <v>129</v>
      </c>
      <c r="B212" s="399" t="s">
        <v>62</v>
      </c>
      <c r="C212" s="399" t="s">
        <v>131</v>
      </c>
      <c r="D212" s="399" t="s">
        <v>132</v>
      </c>
      <c r="E212" s="399" t="s">
        <v>133</v>
      </c>
      <c r="F212" s="400">
        <v>6125546.4800000004</v>
      </c>
      <c r="G212" s="401">
        <v>4763725.12</v>
      </c>
      <c r="H212" s="401">
        <v>1068221.3600000001</v>
      </c>
      <c r="I212" s="402">
        <v>0</v>
      </c>
      <c r="J212" s="402">
        <v>2024690</v>
      </c>
      <c r="K212" s="401">
        <v>8150236.4800000004</v>
      </c>
      <c r="L212" s="403">
        <v>0</v>
      </c>
      <c r="M212" s="402">
        <v>0</v>
      </c>
      <c r="N212" s="404">
        <v>0</v>
      </c>
      <c r="O212" s="402">
        <v>0</v>
      </c>
      <c r="P212" s="401">
        <v>0</v>
      </c>
    </row>
    <row r="213" spans="1:23" s="405" customFormat="1" ht="14.25" hidden="1" customHeight="1" x14ac:dyDescent="0.35">
      <c r="A213" s="398" t="s">
        <v>129</v>
      </c>
      <c r="B213" s="399" t="s">
        <v>62</v>
      </c>
      <c r="C213" s="399" t="s">
        <v>131</v>
      </c>
      <c r="D213" s="399" t="s">
        <v>134</v>
      </c>
      <c r="E213" s="399" t="s">
        <v>135</v>
      </c>
      <c r="F213" s="400">
        <v>6015569.6200000001</v>
      </c>
      <c r="G213" s="401">
        <v>5775263.4400000004</v>
      </c>
      <c r="H213" s="401">
        <v>1296771.98</v>
      </c>
      <c r="I213" s="402">
        <v>0</v>
      </c>
      <c r="J213" s="402">
        <v>5819170</v>
      </c>
      <c r="K213" s="401">
        <v>13224505.42</v>
      </c>
      <c r="L213" s="403">
        <v>0</v>
      </c>
      <c r="M213" s="402">
        <v>0</v>
      </c>
      <c r="N213" s="404">
        <v>0</v>
      </c>
      <c r="O213" s="402">
        <v>0</v>
      </c>
      <c r="P213" s="401">
        <v>0</v>
      </c>
    </row>
    <row r="214" spans="1:23" s="405" customFormat="1" ht="14.25" hidden="1" customHeight="1" x14ac:dyDescent="0.35">
      <c r="A214" s="398" t="s">
        <v>129</v>
      </c>
      <c r="B214" s="399" t="s">
        <v>62</v>
      </c>
      <c r="C214" s="399" t="s">
        <v>131</v>
      </c>
      <c r="D214" s="399" t="s">
        <v>63</v>
      </c>
      <c r="E214" s="399" t="s">
        <v>64</v>
      </c>
      <c r="F214" s="400">
        <v>192779150.21000001</v>
      </c>
      <c r="G214" s="401">
        <v>48877291.600000001</v>
      </c>
      <c r="H214" s="401">
        <v>10379031.67</v>
      </c>
      <c r="I214" s="402">
        <v>138228076.24000001</v>
      </c>
      <c r="J214" s="402">
        <v>198812983.36000001</v>
      </c>
      <c r="K214" s="401">
        <v>396297382.87</v>
      </c>
      <c r="L214" s="403">
        <v>0</v>
      </c>
      <c r="M214" s="402">
        <v>0</v>
      </c>
      <c r="N214" s="404">
        <v>33236.407615379969</v>
      </c>
      <c r="O214" s="402">
        <v>465162.65</v>
      </c>
      <c r="P214" s="401">
        <v>465162.65</v>
      </c>
    </row>
    <row r="215" spans="1:23" s="405" customFormat="1" ht="14.25" hidden="1" customHeight="1" x14ac:dyDescent="0.35">
      <c r="A215" s="398" t="s">
        <v>129</v>
      </c>
      <c r="B215" s="399" t="s">
        <v>62</v>
      </c>
      <c r="C215" s="399" t="s">
        <v>131</v>
      </c>
      <c r="D215" s="399" t="s">
        <v>65</v>
      </c>
      <c r="E215" s="399" t="s">
        <v>66</v>
      </c>
      <c r="F215" s="400">
        <v>70784561.790000007</v>
      </c>
      <c r="G215" s="401">
        <v>46684716.979999997</v>
      </c>
      <c r="H215" s="401">
        <v>10573283.550000001</v>
      </c>
      <c r="I215" s="402">
        <v>15986899.15</v>
      </c>
      <c r="J215" s="402">
        <v>60484470.25</v>
      </c>
      <c r="K215" s="401">
        <v>137122469.93000001</v>
      </c>
      <c r="L215" s="403">
        <v>0</v>
      </c>
      <c r="M215" s="402">
        <v>0</v>
      </c>
      <c r="N215" s="404">
        <v>2710.1959999999995</v>
      </c>
      <c r="O215" s="402">
        <v>37930.75</v>
      </c>
      <c r="P215" s="401">
        <v>37930.75</v>
      </c>
    </row>
    <row r="216" spans="1:23" s="405" customFormat="1" ht="14.25" hidden="1" customHeight="1" x14ac:dyDescent="0.35">
      <c r="A216" s="398" t="s">
        <v>129</v>
      </c>
      <c r="B216" s="399" t="s">
        <v>62</v>
      </c>
      <c r="C216" s="399" t="s">
        <v>131</v>
      </c>
      <c r="D216" s="399" t="s">
        <v>67</v>
      </c>
      <c r="E216" s="399" t="s">
        <v>68</v>
      </c>
      <c r="F216" s="400">
        <v>63475313.259999998</v>
      </c>
      <c r="G216" s="401">
        <v>40054182.409999996</v>
      </c>
      <c r="H216" s="401">
        <v>9150016.0199999996</v>
      </c>
      <c r="I216" s="402">
        <v>19812095.109999999</v>
      </c>
      <c r="J216" s="402">
        <v>194302479.36999997</v>
      </c>
      <c r="K216" s="401">
        <v>266361472.91</v>
      </c>
      <c r="L216" s="403">
        <v>0</v>
      </c>
      <c r="M216" s="402">
        <v>0</v>
      </c>
      <c r="N216" s="404">
        <v>3046.3390000000045</v>
      </c>
      <c r="O216" s="402">
        <v>42635.27</v>
      </c>
      <c r="P216" s="401">
        <v>42635.27</v>
      </c>
    </row>
    <row r="217" spans="1:23" s="405" customFormat="1" ht="14.25" hidden="1" customHeight="1" x14ac:dyDescent="0.35">
      <c r="A217" s="398" t="s">
        <v>129</v>
      </c>
      <c r="B217" s="399" t="s">
        <v>62</v>
      </c>
      <c r="C217" s="399" t="s">
        <v>131</v>
      </c>
      <c r="D217" s="399" t="s">
        <v>69</v>
      </c>
      <c r="E217" s="399" t="s">
        <v>70</v>
      </c>
      <c r="F217" s="400">
        <v>34774352.579999998</v>
      </c>
      <c r="G217" s="401">
        <v>27086601.870000001</v>
      </c>
      <c r="H217" s="401">
        <v>6150228.1799999997</v>
      </c>
      <c r="I217" s="402">
        <v>8777631.9299999997</v>
      </c>
      <c r="J217" s="402">
        <v>61639948.969999991</v>
      </c>
      <c r="K217" s="401">
        <v>105540610.95</v>
      </c>
      <c r="L217" s="403">
        <v>0</v>
      </c>
      <c r="M217" s="402">
        <v>0</v>
      </c>
      <c r="N217" s="404">
        <v>1486.1344000000004</v>
      </c>
      <c r="O217" s="402">
        <v>20799.310000000001</v>
      </c>
      <c r="P217" s="401">
        <v>20799.310000000001</v>
      </c>
    </row>
    <row r="218" spans="1:23" s="405" customFormat="1" ht="14.25" hidden="1" customHeight="1" x14ac:dyDescent="0.35">
      <c r="A218" s="398" t="s">
        <v>129</v>
      </c>
      <c r="B218" s="399" t="s">
        <v>62</v>
      </c>
      <c r="C218" s="399" t="s">
        <v>131</v>
      </c>
      <c r="D218" s="399" t="s">
        <v>71</v>
      </c>
      <c r="E218" s="399" t="s">
        <v>72</v>
      </c>
      <c r="F218" s="400">
        <v>26953172.710000001</v>
      </c>
      <c r="G218" s="401">
        <v>19186423.690000001</v>
      </c>
      <c r="H218" s="401">
        <v>4371206.45</v>
      </c>
      <c r="I218" s="402">
        <v>4645503.75</v>
      </c>
      <c r="J218" s="402">
        <v>67959029.219999999</v>
      </c>
      <c r="K218" s="401">
        <v>97564063.109999999</v>
      </c>
      <c r="L218" s="403">
        <v>0</v>
      </c>
      <c r="M218" s="402">
        <v>0</v>
      </c>
      <c r="N218" s="404">
        <v>1110.9675999999999</v>
      </c>
      <c r="O218" s="402">
        <v>15548.63</v>
      </c>
      <c r="P218" s="401">
        <v>15548.63</v>
      </c>
    </row>
    <row r="219" spans="1:23" s="405" customFormat="1" ht="14.25" hidden="1" customHeight="1" x14ac:dyDescent="0.35">
      <c r="A219" s="398" t="s">
        <v>129</v>
      </c>
      <c r="B219" s="399" t="s">
        <v>62</v>
      </c>
      <c r="C219" s="399" t="s">
        <v>131</v>
      </c>
      <c r="D219" s="399" t="s">
        <v>73</v>
      </c>
      <c r="E219" s="399" t="s">
        <v>74</v>
      </c>
      <c r="F219" s="400">
        <v>31793314.859999999</v>
      </c>
      <c r="G219" s="401">
        <v>19183472.350000001</v>
      </c>
      <c r="H219" s="401">
        <v>4378485.63</v>
      </c>
      <c r="I219" s="402">
        <v>4646971.13</v>
      </c>
      <c r="J219" s="402">
        <v>31407286.430000003</v>
      </c>
      <c r="K219" s="401">
        <v>61140215.539999999</v>
      </c>
      <c r="L219" s="403">
        <v>0</v>
      </c>
      <c r="M219" s="402">
        <v>146509.03000000026</v>
      </c>
      <c r="N219" s="404">
        <v>1015.8723999999996</v>
      </c>
      <c r="O219" s="402">
        <v>14217.72</v>
      </c>
      <c r="P219" s="401">
        <v>14217.72</v>
      </c>
    </row>
    <row r="220" spans="1:23" s="405" customFormat="1" ht="14.25" hidden="1" customHeight="1" x14ac:dyDescent="0.35">
      <c r="A220" s="398" t="s">
        <v>129</v>
      </c>
      <c r="B220" s="399" t="s">
        <v>62</v>
      </c>
      <c r="C220" s="399" t="s">
        <v>131</v>
      </c>
      <c r="D220" s="399" t="s">
        <v>75</v>
      </c>
      <c r="E220" s="399" t="s">
        <v>76</v>
      </c>
      <c r="F220" s="400">
        <v>44188579.960000001</v>
      </c>
      <c r="G220" s="401">
        <v>28022458</v>
      </c>
      <c r="H220" s="401">
        <v>6391632.7999999998</v>
      </c>
      <c r="I220" s="402">
        <v>6727340.8499999996</v>
      </c>
      <c r="J220" s="402">
        <v>34905741.520000003</v>
      </c>
      <c r="K220" s="401">
        <v>78165373.170000002</v>
      </c>
      <c r="L220" s="403">
        <v>0</v>
      </c>
      <c r="M220" s="402">
        <v>0</v>
      </c>
      <c r="N220" s="404">
        <v>1536.6335999999992</v>
      </c>
      <c r="O220" s="402">
        <v>21506.07</v>
      </c>
      <c r="P220" s="401">
        <v>21506.07</v>
      </c>
    </row>
    <row r="221" spans="1:23" s="405" customFormat="1" ht="14.25" hidden="1" customHeight="1" x14ac:dyDescent="0.35">
      <c r="A221" s="398" t="s">
        <v>129</v>
      </c>
      <c r="B221" s="399" t="s">
        <v>62</v>
      </c>
      <c r="C221" s="399" t="s">
        <v>131</v>
      </c>
      <c r="D221" s="399" t="s">
        <v>77</v>
      </c>
      <c r="E221" s="399" t="s">
        <v>78</v>
      </c>
      <c r="F221" s="400">
        <v>21859633.670000002</v>
      </c>
      <c r="G221" s="401">
        <v>14568730.32</v>
      </c>
      <c r="H221" s="401">
        <v>3314654.9</v>
      </c>
      <c r="I221" s="402">
        <v>991275.31</v>
      </c>
      <c r="J221" s="402">
        <v>44998833.170000002</v>
      </c>
      <c r="K221" s="401">
        <v>64921293.700000003</v>
      </c>
      <c r="L221" s="403">
        <v>0</v>
      </c>
      <c r="M221" s="402">
        <v>0</v>
      </c>
      <c r="N221" s="404">
        <v>439.19280000000032</v>
      </c>
      <c r="O221" s="402">
        <v>6146.76</v>
      </c>
      <c r="P221" s="401">
        <v>6146.76</v>
      </c>
    </row>
    <row r="222" spans="1:23" s="405" customFormat="1" ht="14.25" customHeight="1" x14ac:dyDescent="0.35">
      <c r="A222" s="398" t="s">
        <v>129</v>
      </c>
      <c r="B222" s="399" t="s">
        <v>91</v>
      </c>
      <c r="C222" s="399" t="s">
        <v>2224</v>
      </c>
      <c r="D222" s="399" t="s">
        <v>92</v>
      </c>
      <c r="E222" s="399" t="s">
        <v>93</v>
      </c>
      <c r="F222" s="400">
        <v>160957374.84999999</v>
      </c>
      <c r="G222" s="401">
        <v>39588898.880000003</v>
      </c>
      <c r="H222" s="401">
        <v>7731051.8799999999</v>
      </c>
      <c r="I222" s="402">
        <v>70666453.189999998</v>
      </c>
      <c r="J222" s="402">
        <v>301933165.16999996</v>
      </c>
      <c r="K222" s="401">
        <v>420494319.63999999</v>
      </c>
      <c r="L222" s="403">
        <v>0</v>
      </c>
      <c r="M222" s="402">
        <v>0</v>
      </c>
      <c r="N222" s="404">
        <v>27821.657822839978</v>
      </c>
      <c r="O222" s="402">
        <v>389380.11</v>
      </c>
      <c r="P222" s="401">
        <v>389380.11</v>
      </c>
      <c r="Q222" s="406">
        <f>SUBTOTAL(9,G222:J222)</f>
        <v>419919569.11999995</v>
      </c>
      <c r="R222" s="407">
        <f>+K222-Q222</f>
        <v>574750.52000004053</v>
      </c>
      <c r="S222" s="408">
        <f>+G222+H222+I222</f>
        <v>117986403.95</v>
      </c>
      <c r="T222" s="409">
        <f>+O222+S222</f>
        <v>118375784.06</v>
      </c>
      <c r="V222" s="434">
        <v>167575055.68000001</v>
      </c>
      <c r="W222" s="435">
        <f>+I222-V222</f>
        <v>-96908602.49000001</v>
      </c>
    </row>
    <row r="223" spans="1:23" s="405" customFormat="1" ht="14.25" customHeight="1" x14ac:dyDescent="0.35">
      <c r="A223" s="398" t="s">
        <v>129</v>
      </c>
      <c r="B223" s="399" t="s">
        <v>91</v>
      </c>
      <c r="C223" s="399" t="s">
        <v>2224</v>
      </c>
      <c r="D223" s="399" t="s">
        <v>95</v>
      </c>
      <c r="E223" s="399" t="s">
        <v>96</v>
      </c>
      <c r="F223" s="400">
        <v>60455647.57</v>
      </c>
      <c r="G223" s="401">
        <v>23107626.399999999</v>
      </c>
      <c r="H223" s="401">
        <v>4594870.22</v>
      </c>
      <c r="I223" s="402">
        <v>15200907.16</v>
      </c>
      <c r="J223" s="402">
        <v>87801805.569999993</v>
      </c>
      <c r="K223" s="401">
        <v>131509397.63</v>
      </c>
      <c r="L223" s="403">
        <v>0</v>
      </c>
      <c r="M223" s="402">
        <v>1263269.1099999994</v>
      </c>
      <c r="N223" s="404">
        <v>8022.8228261200002</v>
      </c>
      <c r="O223" s="402">
        <v>112284.02</v>
      </c>
      <c r="P223" s="401">
        <v>112284.02</v>
      </c>
      <c r="Q223" s="406">
        <f t="shared" ref="Q223:Q237" si="0">SUBTOTAL(9,G223:J223)</f>
        <v>130705209.34999999</v>
      </c>
      <c r="R223" s="407">
        <f t="shared" ref="R223:R237" si="1">+K223-Q223</f>
        <v>804188.28000000119</v>
      </c>
      <c r="S223" s="408">
        <f t="shared" ref="S223:S237" si="2">+G223+H223+I223</f>
        <v>42903403.780000001</v>
      </c>
      <c r="T223" s="409">
        <f t="shared" ref="T223:T237" si="3">+O223+S223</f>
        <v>43015687.800000004</v>
      </c>
      <c r="V223" s="434">
        <v>54583986.340000004</v>
      </c>
      <c r="W223" s="435">
        <f t="shared" ref="W223:W237" si="4">+I223-V223</f>
        <v>-39383079.180000007</v>
      </c>
    </row>
    <row r="224" spans="1:23" s="405" customFormat="1" ht="14.25" customHeight="1" x14ac:dyDescent="0.35">
      <c r="A224" s="398" t="s">
        <v>129</v>
      </c>
      <c r="B224" s="399" t="s">
        <v>91</v>
      </c>
      <c r="C224" s="399" t="s">
        <v>2224</v>
      </c>
      <c r="D224" s="399" t="s">
        <v>97</v>
      </c>
      <c r="E224" s="399" t="s">
        <v>98</v>
      </c>
      <c r="F224" s="400">
        <v>24360506.140000001</v>
      </c>
      <c r="G224" s="401">
        <v>14410175.220000001</v>
      </c>
      <c r="H224" s="401">
        <v>3125531.45</v>
      </c>
      <c r="I224" s="402">
        <v>3680519.79</v>
      </c>
      <c r="J224" s="402">
        <v>35424517.010000005</v>
      </c>
      <c r="K224" s="401">
        <v>58505227.729999997</v>
      </c>
      <c r="L224" s="403">
        <v>0</v>
      </c>
      <c r="M224" s="402">
        <v>0</v>
      </c>
      <c r="N224" s="404">
        <v>1175.6077999999991</v>
      </c>
      <c r="O224" s="402">
        <v>16453.310000000001</v>
      </c>
      <c r="P224" s="401">
        <v>16453.310000000001</v>
      </c>
      <c r="Q224" s="406">
        <f t="shared" si="0"/>
        <v>56640743.470000006</v>
      </c>
      <c r="R224" s="407">
        <f t="shared" si="1"/>
        <v>1864484.2599999905</v>
      </c>
      <c r="S224" s="408">
        <f t="shared" si="2"/>
        <v>21216226.460000001</v>
      </c>
      <c r="T224" s="409">
        <f t="shared" si="3"/>
        <v>21232679.77</v>
      </c>
      <c r="V224" s="434">
        <v>7778654.7199999997</v>
      </c>
      <c r="W224" s="435">
        <f t="shared" si="4"/>
        <v>-4098134.9299999997</v>
      </c>
    </row>
    <row r="225" spans="1:23" s="405" customFormat="1" ht="14.25" customHeight="1" x14ac:dyDescent="0.35">
      <c r="A225" s="398" t="s">
        <v>129</v>
      </c>
      <c r="B225" s="399" t="s">
        <v>91</v>
      </c>
      <c r="C225" s="399" t="s">
        <v>2224</v>
      </c>
      <c r="D225" s="399" t="s">
        <v>99</v>
      </c>
      <c r="E225" s="399" t="s">
        <v>100</v>
      </c>
      <c r="F225" s="400">
        <v>22330493.84</v>
      </c>
      <c r="G225" s="401">
        <v>12077029.67</v>
      </c>
      <c r="H225" s="401">
        <v>2948811.84</v>
      </c>
      <c r="I225" s="402">
        <v>6074438.6399999997</v>
      </c>
      <c r="J225" s="402">
        <v>60680818.579999998</v>
      </c>
      <c r="K225" s="401">
        <v>85065107.849999994</v>
      </c>
      <c r="L225" s="403">
        <v>0</v>
      </c>
      <c r="M225" s="402">
        <v>0</v>
      </c>
      <c r="N225" s="404">
        <v>1117.7220000000007</v>
      </c>
      <c r="O225" s="402">
        <v>15643.16</v>
      </c>
      <c r="P225" s="401">
        <v>15643.16</v>
      </c>
      <c r="Q225" s="406">
        <f t="shared" si="0"/>
        <v>81781098.729999989</v>
      </c>
      <c r="R225" s="407">
        <f t="shared" si="1"/>
        <v>3284009.1200000048</v>
      </c>
      <c r="S225" s="408">
        <f t="shared" si="2"/>
        <v>21100280.149999999</v>
      </c>
      <c r="T225" s="409">
        <f t="shared" si="3"/>
        <v>21115923.309999999</v>
      </c>
      <c r="V225" s="434">
        <v>5045242.5599999996</v>
      </c>
      <c r="W225" s="435">
        <f t="shared" si="4"/>
        <v>1029196.0800000001</v>
      </c>
    </row>
    <row r="226" spans="1:23" s="405" customFormat="1" ht="14.25" customHeight="1" x14ac:dyDescent="0.35">
      <c r="A226" s="398" t="s">
        <v>129</v>
      </c>
      <c r="B226" s="399" t="s">
        <v>91</v>
      </c>
      <c r="C226" s="399" t="s">
        <v>2224</v>
      </c>
      <c r="D226" s="399" t="s">
        <v>101</v>
      </c>
      <c r="E226" s="399" t="s">
        <v>102</v>
      </c>
      <c r="F226" s="400">
        <v>25004970.079999998</v>
      </c>
      <c r="G226" s="401">
        <v>13974149.51</v>
      </c>
      <c r="H226" s="401">
        <v>3212626.39</v>
      </c>
      <c r="I226" s="402">
        <v>594386.29</v>
      </c>
      <c r="J226" s="402">
        <v>37895189.930000007</v>
      </c>
      <c r="K226" s="401">
        <v>58387011.259999998</v>
      </c>
      <c r="L226" s="403">
        <v>0</v>
      </c>
      <c r="M226" s="402">
        <v>128795.79999999888</v>
      </c>
      <c r="N226" s="404">
        <v>723.24729999999965</v>
      </c>
      <c r="O226" s="402">
        <v>10122.26</v>
      </c>
      <c r="P226" s="401">
        <v>10122.26</v>
      </c>
      <c r="Q226" s="406">
        <f t="shared" si="0"/>
        <v>55676352.120000005</v>
      </c>
      <c r="R226" s="407">
        <f t="shared" si="1"/>
        <v>2710659.1399999931</v>
      </c>
      <c r="S226" s="408">
        <f t="shared" si="2"/>
        <v>17781162.189999998</v>
      </c>
      <c r="T226" s="409">
        <f t="shared" si="3"/>
        <v>17791284.449999999</v>
      </c>
      <c r="V226" s="434">
        <v>6760945.6699999999</v>
      </c>
      <c r="W226" s="435">
        <f t="shared" si="4"/>
        <v>-6166559.3799999999</v>
      </c>
    </row>
    <row r="227" spans="1:23" s="405" customFormat="1" ht="14.25" customHeight="1" x14ac:dyDescent="0.35">
      <c r="A227" s="398" t="s">
        <v>129</v>
      </c>
      <c r="B227" s="399" t="s">
        <v>91</v>
      </c>
      <c r="C227" s="399" t="s">
        <v>2224</v>
      </c>
      <c r="D227" s="399" t="s">
        <v>103</v>
      </c>
      <c r="E227" s="399" t="s">
        <v>104</v>
      </c>
      <c r="F227" s="400">
        <v>17458290.920000002</v>
      </c>
      <c r="G227" s="401">
        <v>9653725.6899999995</v>
      </c>
      <c r="H227" s="401">
        <v>2283858.19</v>
      </c>
      <c r="I227" s="402">
        <v>182149.64</v>
      </c>
      <c r="J227" s="402">
        <v>12191275.109999999</v>
      </c>
      <c r="K227" s="401">
        <v>26501680.879999999</v>
      </c>
      <c r="L227" s="403">
        <v>0</v>
      </c>
      <c r="M227" s="402">
        <v>2517789.9900000002</v>
      </c>
      <c r="N227" s="404">
        <v>375.26420000000002</v>
      </c>
      <c r="O227" s="402">
        <v>5252.04</v>
      </c>
      <c r="P227" s="401">
        <v>5252.04</v>
      </c>
      <c r="Q227" s="406">
        <f t="shared" si="0"/>
        <v>24311008.629999999</v>
      </c>
      <c r="R227" s="407">
        <f t="shared" si="1"/>
        <v>2190672.25</v>
      </c>
      <c r="S227" s="408">
        <f t="shared" si="2"/>
        <v>12119733.52</v>
      </c>
      <c r="T227" s="409">
        <f t="shared" si="3"/>
        <v>12124985.559999999</v>
      </c>
      <c r="V227" s="434">
        <v>6203524.5800000001</v>
      </c>
      <c r="W227" s="435">
        <f t="shared" si="4"/>
        <v>-6021374.9400000004</v>
      </c>
    </row>
    <row r="228" spans="1:23" s="405" customFormat="1" ht="14.25" customHeight="1" x14ac:dyDescent="0.35">
      <c r="A228" s="398" t="s">
        <v>129</v>
      </c>
      <c r="B228" s="399" t="s">
        <v>91</v>
      </c>
      <c r="C228" s="399" t="s">
        <v>2224</v>
      </c>
      <c r="D228" s="399" t="s">
        <v>105</v>
      </c>
      <c r="E228" s="399" t="s">
        <v>106</v>
      </c>
      <c r="F228" s="400">
        <v>44861275.920000002</v>
      </c>
      <c r="G228" s="401">
        <v>27630698.079999998</v>
      </c>
      <c r="H228" s="401">
        <v>5934409.2199999997</v>
      </c>
      <c r="I228" s="402">
        <v>21987181.66</v>
      </c>
      <c r="J228" s="402">
        <v>129030794.80999999</v>
      </c>
      <c r="K228" s="401">
        <v>187896367.97999999</v>
      </c>
      <c r="L228" s="403">
        <v>0</v>
      </c>
      <c r="M228" s="402">
        <v>0</v>
      </c>
      <c r="N228" s="404">
        <v>3948.5819000000006</v>
      </c>
      <c r="O228" s="402">
        <v>55262.68</v>
      </c>
      <c r="P228" s="401">
        <v>55262.68</v>
      </c>
      <c r="Q228" s="406">
        <f t="shared" si="0"/>
        <v>184583083.76999998</v>
      </c>
      <c r="R228" s="407">
        <f t="shared" si="1"/>
        <v>3313284.2100000083</v>
      </c>
      <c r="S228" s="408">
        <f t="shared" si="2"/>
        <v>55552288.959999993</v>
      </c>
      <c r="T228" s="409">
        <f t="shared" si="3"/>
        <v>55607551.639999993</v>
      </c>
      <c r="V228" s="434">
        <v>13374978.130000001</v>
      </c>
      <c r="W228" s="435">
        <f t="shared" si="4"/>
        <v>8612203.5299999993</v>
      </c>
    </row>
    <row r="229" spans="1:23" s="405" customFormat="1" ht="14.25" customHeight="1" x14ac:dyDescent="0.35">
      <c r="A229" s="398" t="s">
        <v>129</v>
      </c>
      <c r="B229" s="399" t="s">
        <v>91</v>
      </c>
      <c r="C229" s="399" t="s">
        <v>2224</v>
      </c>
      <c r="D229" s="399" t="s">
        <v>107</v>
      </c>
      <c r="E229" s="399" t="s">
        <v>108</v>
      </c>
      <c r="F229" s="400">
        <v>27801750.079999998</v>
      </c>
      <c r="G229" s="401">
        <v>15508276.99</v>
      </c>
      <c r="H229" s="401">
        <v>3432198.5</v>
      </c>
      <c r="I229" s="402">
        <v>274893.67</v>
      </c>
      <c r="J229" s="402">
        <v>32796024.789999999</v>
      </c>
      <c r="K229" s="401">
        <v>54346571.700000003</v>
      </c>
      <c r="L229" s="403">
        <v>0</v>
      </c>
      <c r="M229" s="402">
        <v>1067187.6000000006</v>
      </c>
      <c r="N229" s="404">
        <v>707.2841999999996</v>
      </c>
      <c r="O229" s="402">
        <v>9898.85</v>
      </c>
      <c r="P229" s="401">
        <v>9898.85</v>
      </c>
      <c r="Q229" s="406">
        <f t="shared" si="0"/>
        <v>52011393.950000003</v>
      </c>
      <c r="R229" s="407">
        <f t="shared" si="1"/>
        <v>2335177.75</v>
      </c>
      <c r="S229" s="408">
        <f t="shared" si="2"/>
        <v>19215369.160000004</v>
      </c>
      <c r="T229" s="409">
        <f t="shared" si="3"/>
        <v>19225268.010000005</v>
      </c>
      <c r="V229" s="434">
        <v>7741313.6200000001</v>
      </c>
      <c r="W229" s="435">
        <f t="shared" si="4"/>
        <v>-7466419.9500000002</v>
      </c>
    </row>
    <row r="230" spans="1:23" s="405" customFormat="1" ht="14.25" customHeight="1" x14ac:dyDescent="0.35">
      <c r="A230" s="398" t="s">
        <v>129</v>
      </c>
      <c r="B230" s="399" t="s">
        <v>91</v>
      </c>
      <c r="C230" s="399" t="s">
        <v>2224</v>
      </c>
      <c r="D230" s="399" t="s">
        <v>109</v>
      </c>
      <c r="E230" s="399" t="s">
        <v>110</v>
      </c>
      <c r="F230" s="400">
        <v>27535859.199999999</v>
      </c>
      <c r="G230" s="401">
        <v>16614597.130000001</v>
      </c>
      <c r="H230" s="401">
        <v>3617669.78</v>
      </c>
      <c r="I230" s="402">
        <v>4354231.0999999996</v>
      </c>
      <c r="J230" s="402">
        <v>54103298.520000003</v>
      </c>
      <c r="K230" s="401">
        <v>80921414.230000004</v>
      </c>
      <c r="L230" s="403">
        <v>0</v>
      </c>
      <c r="M230" s="402">
        <v>0</v>
      </c>
      <c r="N230" s="404">
        <v>1009.0846</v>
      </c>
      <c r="O230" s="402">
        <v>14122.72</v>
      </c>
      <c r="P230" s="401">
        <v>14122.72</v>
      </c>
      <c r="Q230" s="406">
        <f t="shared" si="0"/>
        <v>78689796.530000001</v>
      </c>
      <c r="R230" s="407">
        <f t="shared" si="1"/>
        <v>2231617.700000003</v>
      </c>
      <c r="S230" s="408">
        <f t="shared" si="2"/>
        <v>24586498.009999998</v>
      </c>
      <c r="T230" s="409">
        <f t="shared" si="3"/>
        <v>24600620.729999997</v>
      </c>
      <c r="V230" s="434">
        <v>5407985.75</v>
      </c>
      <c r="W230" s="435">
        <f t="shared" si="4"/>
        <v>-1053754.6500000004</v>
      </c>
    </row>
    <row r="231" spans="1:23" s="405" customFormat="1" ht="14.25" customHeight="1" x14ac:dyDescent="0.35">
      <c r="A231" s="398" t="s">
        <v>129</v>
      </c>
      <c r="B231" s="399" t="s">
        <v>91</v>
      </c>
      <c r="C231" s="399" t="s">
        <v>2224</v>
      </c>
      <c r="D231" s="399" t="s">
        <v>111</v>
      </c>
      <c r="E231" s="399" t="s">
        <v>112</v>
      </c>
      <c r="F231" s="400">
        <v>24809697.190000001</v>
      </c>
      <c r="G231" s="401">
        <v>14013249.26</v>
      </c>
      <c r="H231" s="401">
        <v>3078210.55</v>
      </c>
      <c r="I231" s="402">
        <v>3194707.01</v>
      </c>
      <c r="J231" s="402">
        <v>37887278.059999995</v>
      </c>
      <c r="K231" s="401">
        <v>60190295.109999999</v>
      </c>
      <c r="L231" s="403">
        <v>0</v>
      </c>
      <c r="M231" s="402">
        <v>0</v>
      </c>
      <c r="N231" s="404">
        <v>914.13119999999992</v>
      </c>
      <c r="O231" s="402">
        <v>12793.79</v>
      </c>
      <c r="P231" s="401">
        <v>12793.79</v>
      </c>
      <c r="Q231" s="406">
        <f t="shared" si="0"/>
        <v>58173444.879999995</v>
      </c>
      <c r="R231" s="407">
        <f t="shared" si="1"/>
        <v>2016850.2300000042</v>
      </c>
      <c r="S231" s="408">
        <f t="shared" si="2"/>
        <v>20286166.82</v>
      </c>
      <c r="T231" s="409">
        <f t="shared" si="3"/>
        <v>20298960.609999999</v>
      </c>
      <c r="V231" s="434">
        <v>5821313.8499999996</v>
      </c>
      <c r="W231" s="435">
        <f t="shared" si="4"/>
        <v>-2626606.84</v>
      </c>
    </row>
    <row r="232" spans="1:23" s="405" customFormat="1" ht="14.25" customHeight="1" x14ac:dyDescent="0.35">
      <c r="A232" s="398" t="s">
        <v>129</v>
      </c>
      <c r="B232" s="399" t="s">
        <v>91</v>
      </c>
      <c r="C232" s="399" t="s">
        <v>2224</v>
      </c>
      <c r="D232" s="399" t="s">
        <v>113</v>
      </c>
      <c r="E232" s="399" t="s">
        <v>114</v>
      </c>
      <c r="F232" s="400">
        <v>24093949.07</v>
      </c>
      <c r="G232" s="401">
        <v>15353132.220000001</v>
      </c>
      <c r="H232" s="401">
        <v>3364825.74</v>
      </c>
      <c r="I232" s="402">
        <v>3683972.13</v>
      </c>
      <c r="J232" s="402">
        <v>41681024.310000002</v>
      </c>
      <c r="K232" s="401">
        <v>66235484.210000001</v>
      </c>
      <c r="L232" s="403">
        <v>0</v>
      </c>
      <c r="M232" s="402">
        <v>0</v>
      </c>
      <c r="N232" s="404">
        <v>739.72880000000032</v>
      </c>
      <c r="O232" s="402">
        <v>10352.93</v>
      </c>
      <c r="P232" s="401">
        <v>10352.93</v>
      </c>
      <c r="Q232" s="406">
        <f t="shared" si="0"/>
        <v>64082954.400000006</v>
      </c>
      <c r="R232" s="407">
        <f t="shared" si="1"/>
        <v>2152529.8099999949</v>
      </c>
      <c r="S232" s="408">
        <f t="shared" si="2"/>
        <v>22401930.09</v>
      </c>
      <c r="T232" s="409">
        <f t="shared" si="3"/>
        <v>22412283.02</v>
      </c>
      <c r="V232" s="434">
        <v>3728753.25</v>
      </c>
      <c r="W232" s="435">
        <f t="shared" si="4"/>
        <v>-44781.120000000112</v>
      </c>
    </row>
    <row r="233" spans="1:23" s="405" customFormat="1" ht="14.25" customHeight="1" x14ac:dyDescent="0.35">
      <c r="A233" s="398" t="s">
        <v>129</v>
      </c>
      <c r="B233" s="399" t="s">
        <v>91</v>
      </c>
      <c r="C233" s="399" t="s">
        <v>2224</v>
      </c>
      <c r="D233" s="399" t="s">
        <v>115</v>
      </c>
      <c r="E233" s="399" t="s">
        <v>116</v>
      </c>
      <c r="F233" s="400">
        <v>45547750.420000002</v>
      </c>
      <c r="G233" s="401">
        <v>26683523.460000001</v>
      </c>
      <c r="H233" s="401">
        <v>6059353.1600000001</v>
      </c>
      <c r="I233" s="402">
        <v>6687666.4800000004</v>
      </c>
      <c r="J233" s="402">
        <v>64158420.089999996</v>
      </c>
      <c r="K233" s="401">
        <v>108472559.44</v>
      </c>
      <c r="L233" s="403">
        <v>0</v>
      </c>
      <c r="M233" s="402">
        <v>0</v>
      </c>
      <c r="N233" s="404">
        <v>1371.7182000000003</v>
      </c>
      <c r="O233" s="402">
        <v>19197.990000000002</v>
      </c>
      <c r="P233" s="401">
        <v>19197.990000000002</v>
      </c>
      <c r="Q233" s="406">
        <f t="shared" si="0"/>
        <v>103588963.19</v>
      </c>
      <c r="R233" s="407">
        <f t="shared" si="1"/>
        <v>4883596.25</v>
      </c>
      <c r="S233" s="408">
        <f t="shared" si="2"/>
        <v>39430543.100000001</v>
      </c>
      <c r="T233" s="409">
        <f t="shared" si="3"/>
        <v>39449741.090000004</v>
      </c>
      <c r="V233" s="434">
        <v>5995922.1699999999</v>
      </c>
      <c r="W233" s="435">
        <f t="shared" si="4"/>
        <v>691744.31000000052</v>
      </c>
    </row>
    <row r="234" spans="1:23" s="405" customFormat="1" ht="14.25" customHeight="1" x14ac:dyDescent="0.35">
      <c r="A234" s="398" t="s">
        <v>129</v>
      </c>
      <c r="B234" s="399" t="s">
        <v>91</v>
      </c>
      <c r="C234" s="399" t="s">
        <v>2224</v>
      </c>
      <c r="D234" s="399" t="s">
        <v>117</v>
      </c>
      <c r="E234" s="399" t="s">
        <v>118</v>
      </c>
      <c r="F234" s="400">
        <v>14284157.210000001</v>
      </c>
      <c r="G234" s="401">
        <v>8493203.6400000006</v>
      </c>
      <c r="H234" s="401">
        <v>1874800.8</v>
      </c>
      <c r="I234" s="402">
        <v>0</v>
      </c>
      <c r="J234" s="402">
        <v>18438449.93</v>
      </c>
      <c r="K234" s="401">
        <v>30034869.350000001</v>
      </c>
      <c r="L234" s="403">
        <v>0</v>
      </c>
      <c r="M234" s="402">
        <v>1640696.3000000003</v>
      </c>
      <c r="N234" s="404">
        <v>207.99979999999994</v>
      </c>
      <c r="O234" s="402">
        <v>2911.08</v>
      </c>
      <c r="P234" s="401">
        <v>2911.08</v>
      </c>
      <c r="Q234" s="406">
        <f t="shared" si="0"/>
        <v>28806454.370000001</v>
      </c>
      <c r="R234" s="407">
        <f t="shared" si="1"/>
        <v>1228414.9800000004</v>
      </c>
      <c r="S234" s="408">
        <f t="shared" si="2"/>
        <v>10368004.440000001</v>
      </c>
      <c r="T234" s="409">
        <f t="shared" si="3"/>
        <v>10370915.520000001</v>
      </c>
      <c r="V234" s="434">
        <v>3995781.39</v>
      </c>
      <c r="W234" s="435">
        <f t="shared" si="4"/>
        <v>-3995781.39</v>
      </c>
    </row>
    <row r="235" spans="1:23" s="405" customFormat="1" ht="14.25" customHeight="1" x14ac:dyDescent="0.35">
      <c r="A235" s="398" t="s">
        <v>129</v>
      </c>
      <c r="B235" s="399" t="s">
        <v>91</v>
      </c>
      <c r="C235" s="399" t="s">
        <v>2224</v>
      </c>
      <c r="D235" s="399" t="s">
        <v>119</v>
      </c>
      <c r="E235" s="399" t="s">
        <v>120</v>
      </c>
      <c r="F235" s="400">
        <v>29062787.969999999</v>
      </c>
      <c r="G235" s="401">
        <v>17120262.120000001</v>
      </c>
      <c r="H235" s="401">
        <v>3832419.85</v>
      </c>
      <c r="I235" s="402">
        <v>2126489.42</v>
      </c>
      <c r="J235" s="402">
        <v>93310785.299999997</v>
      </c>
      <c r="K235" s="401">
        <v>119236658.33</v>
      </c>
      <c r="L235" s="403">
        <v>0</v>
      </c>
      <c r="M235" s="402">
        <v>14845.589999999851</v>
      </c>
      <c r="N235" s="404">
        <v>732.45619999999963</v>
      </c>
      <c r="O235" s="402">
        <v>10251.15</v>
      </c>
      <c r="P235" s="401">
        <v>10251.15</v>
      </c>
      <c r="Q235" s="406">
        <f t="shared" si="0"/>
        <v>116389956.69</v>
      </c>
      <c r="R235" s="407">
        <f t="shared" si="1"/>
        <v>2846701.6400000006</v>
      </c>
      <c r="S235" s="408">
        <f t="shared" si="2"/>
        <v>23079171.390000001</v>
      </c>
      <c r="T235" s="409">
        <f t="shared" si="3"/>
        <v>23089422.539999999</v>
      </c>
      <c r="V235" s="434">
        <v>5369783.0599999996</v>
      </c>
      <c r="W235" s="435">
        <f t="shared" si="4"/>
        <v>-3243293.6399999997</v>
      </c>
    </row>
    <row r="236" spans="1:23" s="405" customFormat="1" ht="14.25" customHeight="1" x14ac:dyDescent="0.35">
      <c r="A236" s="398" t="s">
        <v>129</v>
      </c>
      <c r="B236" s="399" t="s">
        <v>91</v>
      </c>
      <c r="C236" s="399" t="s">
        <v>2224</v>
      </c>
      <c r="D236" s="399" t="s">
        <v>121</v>
      </c>
      <c r="E236" s="399" t="s">
        <v>122</v>
      </c>
      <c r="F236" s="400">
        <v>14660150.789999999</v>
      </c>
      <c r="G236" s="401">
        <v>9296904.0600000005</v>
      </c>
      <c r="H236" s="401">
        <v>1981078.52</v>
      </c>
      <c r="I236" s="402">
        <v>130621.9</v>
      </c>
      <c r="J236" s="402">
        <v>15354704.189999998</v>
      </c>
      <c r="K236" s="401">
        <v>27756566.510000002</v>
      </c>
      <c r="L236" s="403">
        <v>0</v>
      </c>
      <c r="M236" s="402">
        <v>385433.48</v>
      </c>
      <c r="N236" s="404">
        <v>346.3633999999999</v>
      </c>
      <c r="O236" s="402">
        <v>4847.5600000000004</v>
      </c>
      <c r="P236" s="401">
        <v>4847.5600000000004</v>
      </c>
      <c r="Q236" s="406">
        <f t="shared" si="0"/>
        <v>26763308.669999998</v>
      </c>
      <c r="R236" s="407">
        <f t="shared" si="1"/>
        <v>993257.84000000358</v>
      </c>
      <c r="S236" s="408">
        <f t="shared" si="2"/>
        <v>11408604.48</v>
      </c>
      <c r="T236" s="409">
        <f t="shared" si="3"/>
        <v>11413452.040000001</v>
      </c>
      <c r="V236" s="434">
        <v>3741216.92</v>
      </c>
      <c r="W236" s="435">
        <f t="shared" si="4"/>
        <v>-3610595.02</v>
      </c>
    </row>
    <row r="237" spans="1:23" s="405" customFormat="1" ht="14.25" customHeight="1" x14ac:dyDescent="0.35">
      <c r="A237" s="398" t="s">
        <v>129</v>
      </c>
      <c r="B237" s="399" t="s">
        <v>91</v>
      </c>
      <c r="C237" s="399" t="s">
        <v>2224</v>
      </c>
      <c r="D237" s="399" t="s">
        <v>123</v>
      </c>
      <c r="E237" s="399" t="s">
        <v>124</v>
      </c>
      <c r="F237" s="400">
        <v>14116328.42</v>
      </c>
      <c r="G237" s="401">
        <v>8115624.4400000004</v>
      </c>
      <c r="H237" s="401">
        <v>1684737.97</v>
      </c>
      <c r="I237" s="402">
        <v>0</v>
      </c>
      <c r="J237" s="402">
        <v>10635942.109999999</v>
      </c>
      <c r="K237" s="401">
        <v>21006110.539999999</v>
      </c>
      <c r="L237" s="403">
        <v>0</v>
      </c>
      <c r="M237" s="402">
        <v>2653737.19</v>
      </c>
      <c r="N237" s="404">
        <v>256.89300000000003</v>
      </c>
      <c r="O237" s="402">
        <v>3595.37</v>
      </c>
      <c r="P237" s="401">
        <v>3595.37</v>
      </c>
      <c r="Q237" s="406">
        <f t="shared" si="0"/>
        <v>20436304.52</v>
      </c>
      <c r="R237" s="407">
        <f t="shared" si="1"/>
        <v>569806.01999999955</v>
      </c>
      <c r="S237" s="408">
        <f t="shared" si="2"/>
        <v>9800362.4100000001</v>
      </c>
      <c r="T237" s="409">
        <f t="shared" si="3"/>
        <v>9803957.7799999993</v>
      </c>
      <c r="V237" s="434">
        <v>5315292.76</v>
      </c>
      <c r="W237" s="435">
        <f t="shared" si="4"/>
        <v>-5315292.76</v>
      </c>
    </row>
    <row r="238" spans="1:23" s="405" customFormat="1" ht="14.25" hidden="1" customHeight="1" x14ac:dyDescent="0.35">
      <c r="A238" s="398" t="s">
        <v>129</v>
      </c>
      <c r="B238" s="399" t="s">
        <v>136</v>
      </c>
      <c r="C238" s="399" t="s">
        <v>137</v>
      </c>
      <c r="D238" s="399" t="s">
        <v>138</v>
      </c>
      <c r="E238" s="399" t="s">
        <v>139</v>
      </c>
      <c r="F238" s="400">
        <v>34799307.079999998</v>
      </c>
      <c r="G238" s="401">
        <v>7511168.2800000003</v>
      </c>
      <c r="H238" s="401">
        <v>1405991.63</v>
      </c>
      <c r="I238" s="402">
        <v>15644229.689999999</v>
      </c>
      <c r="J238" s="402">
        <v>234333264.51999992</v>
      </c>
      <c r="K238" s="401">
        <v>258894654.12</v>
      </c>
      <c r="L238" s="403">
        <v>0</v>
      </c>
      <c r="M238" s="402">
        <v>0</v>
      </c>
      <c r="N238" s="404">
        <v>15885.169701130008</v>
      </c>
      <c r="O238" s="402">
        <v>222322.09</v>
      </c>
      <c r="P238" s="401">
        <v>222322.09</v>
      </c>
      <c r="V238" s="405">
        <v>308439750.45000005</v>
      </c>
    </row>
    <row r="239" spans="1:23" s="405" customFormat="1" ht="14.25" hidden="1" customHeight="1" x14ac:dyDescent="0.35">
      <c r="A239" s="398" t="s">
        <v>129</v>
      </c>
      <c r="B239" s="399" t="s">
        <v>136</v>
      </c>
      <c r="C239" s="399" t="s">
        <v>137</v>
      </c>
      <c r="D239" s="399" t="s">
        <v>140</v>
      </c>
      <c r="E239" s="399" t="s">
        <v>141</v>
      </c>
      <c r="F239" s="400">
        <v>19553335.989999998</v>
      </c>
      <c r="G239" s="401">
        <v>9216145.3499999996</v>
      </c>
      <c r="H239" s="401">
        <v>2308714.0299999998</v>
      </c>
      <c r="I239" s="402">
        <v>0</v>
      </c>
      <c r="J239" s="402">
        <v>69817950.969999999</v>
      </c>
      <c r="K239" s="401">
        <v>84343696.150000006</v>
      </c>
      <c r="L239" s="403">
        <v>0</v>
      </c>
      <c r="M239" s="402">
        <v>2906590.82</v>
      </c>
      <c r="N239" s="404">
        <v>360.42110000000008</v>
      </c>
      <c r="O239" s="402">
        <v>5044.3</v>
      </c>
      <c r="P239" s="401">
        <v>5044.3</v>
      </c>
    </row>
    <row r="240" spans="1:23" s="405" customFormat="1" ht="14.25" hidden="1" customHeight="1" x14ac:dyDescent="0.35">
      <c r="A240" s="398" t="s">
        <v>129</v>
      </c>
      <c r="B240" s="399" t="s">
        <v>136</v>
      </c>
      <c r="C240" s="399" t="s">
        <v>137</v>
      </c>
      <c r="D240" s="399" t="s">
        <v>142</v>
      </c>
      <c r="E240" s="399" t="s">
        <v>143</v>
      </c>
      <c r="F240" s="400">
        <v>19669716.920000002</v>
      </c>
      <c r="G240" s="401">
        <v>9196673.25</v>
      </c>
      <c r="H240" s="401">
        <v>2311619.83</v>
      </c>
      <c r="I240" s="402">
        <v>518662.42</v>
      </c>
      <c r="J240" s="402">
        <v>77889498.129999995</v>
      </c>
      <c r="K240" s="401">
        <v>92972444.329999998</v>
      </c>
      <c r="L240" s="403">
        <v>0</v>
      </c>
      <c r="M240" s="402">
        <v>1242540.5799999991</v>
      </c>
      <c r="N240" s="404">
        <v>836.61329999999998</v>
      </c>
      <c r="O240" s="402">
        <v>11708.88</v>
      </c>
      <c r="P240" s="401">
        <v>11708.88</v>
      </c>
    </row>
    <row r="241" spans="1:16" s="405" customFormat="1" ht="14.25" hidden="1" customHeight="1" x14ac:dyDescent="0.35">
      <c r="A241" s="398" t="s">
        <v>129</v>
      </c>
      <c r="B241" s="399" t="s">
        <v>136</v>
      </c>
      <c r="C241" s="399" t="s">
        <v>137</v>
      </c>
      <c r="D241" s="399" t="s">
        <v>144</v>
      </c>
      <c r="E241" s="399" t="s">
        <v>145</v>
      </c>
      <c r="F241" s="400">
        <v>33951260.939999998</v>
      </c>
      <c r="G241" s="401">
        <v>15770135.029999999</v>
      </c>
      <c r="H241" s="401">
        <v>3956361.51</v>
      </c>
      <c r="I241" s="402">
        <v>1357738.05</v>
      </c>
      <c r="J241" s="402">
        <v>123130495.41</v>
      </c>
      <c r="K241" s="401">
        <v>149499928.18000001</v>
      </c>
      <c r="L241" s="403">
        <v>0</v>
      </c>
      <c r="M241" s="402">
        <v>895851.23000000045</v>
      </c>
      <c r="N241" s="404">
        <v>1431.3122000000014</v>
      </c>
      <c r="O241" s="402">
        <v>20032.04</v>
      </c>
      <c r="P241" s="401">
        <v>20032.04</v>
      </c>
    </row>
    <row r="242" spans="1:16" s="405" customFormat="1" ht="14.25" hidden="1" customHeight="1" x14ac:dyDescent="0.35">
      <c r="A242" s="398" t="s">
        <v>129</v>
      </c>
      <c r="B242" s="399" t="s">
        <v>136</v>
      </c>
      <c r="C242" s="399" t="s">
        <v>137</v>
      </c>
      <c r="D242" s="399" t="s">
        <v>146</v>
      </c>
      <c r="E242" s="399" t="s">
        <v>147</v>
      </c>
      <c r="F242" s="400">
        <v>24966319.77</v>
      </c>
      <c r="G242" s="401">
        <v>12741376.27</v>
      </c>
      <c r="H242" s="401">
        <v>3118181.87</v>
      </c>
      <c r="I242" s="402">
        <v>1282009.6200000001</v>
      </c>
      <c r="J242" s="402">
        <v>33318353.309999999</v>
      </c>
      <c r="K242" s="401">
        <v>54331238.600000001</v>
      </c>
      <c r="L242" s="403">
        <v>0</v>
      </c>
      <c r="M242" s="402">
        <v>0</v>
      </c>
      <c r="N242" s="404">
        <v>800.31559999999979</v>
      </c>
      <c r="O242" s="402">
        <v>11200.88</v>
      </c>
      <c r="P242" s="401">
        <v>11200.88</v>
      </c>
    </row>
    <row r="243" spans="1:16" s="405" customFormat="1" ht="14.25" hidden="1" customHeight="1" x14ac:dyDescent="0.35">
      <c r="A243" s="398" t="s">
        <v>129</v>
      </c>
      <c r="B243" s="399" t="s">
        <v>136</v>
      </c>
      <c r="C243" s="399" t="s">
        <v>137</v>
      </c>
      <c r="D243" s="399" t="s">
        <v>148</v>
      </c>
      <c r="E243" s="399" t="s">
        <v>149</v>
      </c>
      <c r="F243" s="400">
        <v>35702290.109999999</v>
      </c>
      <c r="G243" s="401">
        <v>16615265.859999999</v>
      </c>
      <c r="H243" s="401">
        <v>4259770.3600000003</v>
      </c>
      <c r="I243" s="402">
        <v>512878.59</v>
      </c>
      <c r="J243" s="402">
        <v>119864600.36000001</v>
      </c>
      <c r="K243" s="401">
        <v>147362587.13999999</v>
      </c>
      <c r="L243" s="403">
        <v>0</v>
      </c>
      <c r="M243" s="402">
        <v>381551.40000000224</v>
      </c>
      <c r="N243" s="404">
        <v>2192.2774999999983</v>
      </c>
      <c r="O243" s="402">
        <v>30682.19</v>
      </c>
      <c r="P243" s="401">
        <v>30682.19</v>
      </c>
    </row>
    <row r="244" spans="1:16" s="405" customFormat="1" ht="14.25" hidden="1" customHeight="1" x14ac:dyDescent="0.35">
      <c r="A244" s="398" t="s">
        <v>129</v>
      </c>
      <c r="B244" s="399" t="s">
        <v>136</v>
      </c>
      <c r="C244" s="399" t="s">
        <v>137</v>
      </c>
      <c r="D244" s="399" t="s">
        <v>150</v>
      </c>
      <c r="E244" s="399" t="s">
        <v>151</v>
      </c>
      <c r="F244" s="400">
        <v>17398512.98</v>
      </c>
      <c r="G244" s="401">
        <v>8831837.9199999999</v>
      </c>
      <c r="H244" s="401">
        <v>2172286.2999999998</v>
      </c>
      <c r="I244" s="402">
        <v>47693.03</v>
      </c>
      <c r="J244" s="402">
        <v>22332381.260000002</v>
      </c>
      <c r="K244" s="401">
        <v>36060734.329999998</v>
      </c>
      <c r="L244" s="403">
        <v>0</v>
      </c>
      <c r="M244" s="402">
        <v>1752182.06</v>
      </c>
      <c r="N244" s="404">
        <v>309.20940000000002</v>
      </c>
      <c r="O244" s="402">
        <v>4327.5600000000004</v>
      </c>
      <c r="P244" s="401">
        <v>4327.5600000000004</v>
      </c>
    </row>
    <row r="245" spans="1:16" s="405" customFormat="1" ht="14.25" hidden="1" customHeight="1" x14ac:dyDescent="0.35">
      <c r="A245" s="398" t="s">
        <v>129</v>
      </c>
      <c r="B245" s="399" t="s">
        <v>152</v>
      </c>
      <c r="C245" s="399" t="s">
        <v>153</v>
      </c>
      <c r="D245" s="399" t="s">
        <v>154</v>
      </c>
      <c r="E245" s="399" t="s">
        <v>155</v>
      </c>
      <c r="F245" s="400">
        <v>162463037.99000001</v>
      </c>
      <c r="G245" s="401">
        <v>46051086.759999998</v>
      </c>
      <c r="H245" s="401">
        <v>9729701.3399999999</v>
      </c>
      <c r="I245" s="402">
        <v>83812256.450000003</v>
      </c>
      <c r="J245" s="402">
        <v>199198050.46000001</v>
      </c>
      <c r="K245" s="401">
        <v>343616250.81</v>
      </c>
      <c r="L245" s="403">
        <v>0</v>
      </c>
      <c r="M245" s="402">
        <v>0</v>
      </c>
      <c r="N245" s="404">
        <v>27140.228531269986</v>
      </c>
      <c r="O245" s="402">
        <v>379843.12</v>
      </c>
      <c r="P245" s="401">
        <v>379843.12</v>
      </c>
    </row>
    <row r="246" spans="1:16" s="405" customFormat="1" ht="14.25" hidden="1" customHeight="1" x14ac:dyDescent="0.35">
      <c r="A246" s="398" t="s">
        <v>129</v>
      </c>
      <c r="B246" s="399" t="s">
        <v>152</v>
      </c>
      <c r="C246" s="399" t="s">
        <v>153</v>
      </c>
      <c r="D246" s="399" t="s">
        <v>156</v>
      </c>
      <c r="E246" s="399" t="s">
        <v>157</v>
      </c>
      <c r="F246" s="400">
        <v>33063557.989999998</v>
      </c>
      <c r="G246" s="401">
        <v>9311519.3000000007</v>
      </c>
      <c r="H246" s="401">
        <v>1998379.16</v>
      </c>
      <c r="I246" s="402">
        <v>6671953.7000000002</v>
      </c>
      <c r="J246" s="402">
        <v>57613885.700000003</v>
      </c>
      <c r="K246" s="401">
        <v>76752231.140000001</v>
      </c>
      <c r="L246" s="403">
        <v>0</v>
      </c>
      <c r="M246" s="402">
        <v>5197727.3099999949</v>
      </c>
      <c r="N246" s="404">
        <v>7375.2022810799972</v>
      </c>
      <c r="O246" s="402">
        <v>103220.2</v>
      </c>
      <c r="P246" s="401">
        <v>103220.2</v>
      </c>
    </row>
    <row r="247" spans="1:16" s="405" customFormat="1" ht="14.25" hidden="1" customHeight="1" x14ac:dyDescent="0.35">
      <c r="A247" s="398" t="s">
        <v>129</v>
      </c>
      <c r="B247" s="399" t="s">
        <v>152</v>
      </c>
      <c r="C247" s="399" t="s">
        <v>153</v>
      </c>
      <c r="D247" s="399" t="s">
        <v>158</v>
      </c>
      <c r="E247" s="399" t="s">
        <v>159</v>
      </c>
      <c r="F247" s="400">
        <v>45024966.049999997</v>
      </c>
      <c r="G247" s="401">
        <v>30667410.34</v>
      </c>
      <c r="H247" s="401">
        <v>6184737.9699999997</v>
      </c>
      <c r="I247" s="402">
        <v>8303482.8799999999</v>
      </c>
      <c r="J247" s="402">
        <v>46115921.079999998</v>
      </c>
      <c r="K247" s="401">
        <v>92999652.430000007</v>
      </c>
      <c r="L247" s="403">
        <v>0</v>
      </c>
      <c r="M247" s="402">
        <v>0</v>
      </c>
      <c r="N247" s="404">
        <v>1960.1130999999993</v>
      </c>
      <c r="O247" s="402">
        <v>27432.91</v>
      </c>
      <c r="P247" s="401">
        <v>27432.91</v>
      </c>
    </row>
    <row r="248" spans="1:16" s="405" customFormat="1" ht="14.25" hidden="1" customHeight="1" x14ac:dyDescent="0.35">
      <c r="A248" s="398" t="s">
        <v>129</v>
      </c>
      <c r="B248" s="399" t="s">
        <v>152</v>
      </c>
      <c r="C248" s="399" t="s">
        <v>153</v>
      </c>
      <c r="D248" s="399" t="s">
        <v>160</v>
      </c>
      <c r="E248" s="399" t="s">
        <v>161</v>
      </c>
      <c r="F248" s="400">
        <v>62870668.57</v>
      </c>
      <c r="G248" s="401">
        <v>33035357.16</v>
      </c>
      <c r="H248" s="401">
        <v>6747087.4000000004</v>
      </c>
      <c r="I248" s="402">
        <v>26118611.620000001</v>
      </c>
      <c r="J248" s="402">
        <v>69243744.590000004</v>
      </c>
      <c r="K248" s="401">
        <v>137458352.09999999</v>
      </c>
      <c r="L248" s="403">
        <v>0</v>
      </c>
      <c r="M248" s="402">
        <v>0</v>
      </c>
      <c r="N248" s="404">
        <v>5531.7386999999944</v>
      </c>
      <c r="O248" s="402">
        <v>77419.87</v>
      </c>
      <c r="P248" s="401">
        <v>77419.87</v>
      </c>
    </row>
    <row r="249" spans="1:16" s="405" customFormat="1" ht="14.25" hidden="1" customHeight="1" x14ac:dyDescent="0.35">
      <c r="A249" s="398" t="s">
        <v>129</v>
      </c>
      <c r="B249" s="399" t="s">
        <v>152</v>
      </c>
      <c r="C249" s="399" t="s">
        <v>153</v>
      </c>
      <c r="D249" s="399" t="s">
        <v>162</v>
      </c>
      <c r="E249" s="399" t="s">
        <v>163</v>
      </c>
      <c r="F249" s="400">
        <v>68055298.989999995</v>
      </c>
      <c r="G249" s="401">
        <v>37634611.770000003</v>
      </c>
      <c r="H249" s="401">
        <v>7707677.7000000002</v>
      </c>
      <c r="I249" s="402">
        <v>19782905.359999999</v>
      </c>
      <c r="J249" s="402">
        <v>133190071.60999998</v>
      </c>
      <c r="K249" s="401">
        <v>201059422.00999999</v>
      </c>
      <c r="L249" s="403">
        <v>0</v>
      </c>
      <c r="M249" s="402">
        <v>0</v>
      </c>
      <c r="N249" s="404">
        <v>5456.0953000000027</v>
      </c>
      <c r="O249" s="402">
        <v>76361.19</v>
      </c>
      <c r="P249" s="401">
        <v>76361.19</v>
      </c>
    </row>
    <row r="250" spans="1:16" s="405" customFormat="1" ht="14.25" hidden="1" customHeight="1" x14ac:dyDescent="0.35">
      <c r="A250" s="398" t="s">
        <v>129</v>
      </c>
      <c r="B250" s="399" t="s">
        <v>152</v>
      </c>
      <c r="C250" s="399" t="s">
        <v>153</v>
      </c>
      <c r="D250" s="399" t="s">
        <v>164</v>
      </c>
      <c r="E250" s="399" t="s">
        <v>165</v>
      </c>
      <c r="F250" s="400">
        <v>26507512.559999999</v>
      </c>
      <c r="G250" s="401">
        <v>16297738.130000001</v>
      </c>
      <c r="H250" s="401">
        <v>3292701.67</v>
      </c>
      <c r="I250" s="402">
        <v>0</v>
      </c>
      <c r="J250" s="402">
        <v>39179395.609999999</v>
      </c>
      <c r="K250" s="401">
        <v>59714582.299999997</v>
      </c>
      <c r="L250" s="403">
        <v>0</v>
      </c>
      <c r="M250" s="402">
        <v>2297997.9499999993</v>
      </c>
      <c r="N250" s="404">
        <v>817.2992000000005</v>
      </c>
      <c r="O250" s="402">
        <v>11438.57</v>
      </c>
      <c r="P250" s="401">
        <v>11438.57</v>
      </c>
    </row>
    <row r="251" spans="1:16" s="405" customFormat="1" ht="14.25" hidden="1" customHeight="1" x14ac:dyDescent="0.35">
      <c r="A251" s="398" t="s">
        <v>129</v>
      </c>
      <c r="B251" s="399" t="s">
        <v>152</v>
      </c>
      <c r="C251" s="399" t="s">
        <v>153</v>
      </c>
      <c r="D251" s="399" t="s">
        <v>166</v>
      </c>
      <c r="E251" s="399" t="s">
        <v>167</v>
      </c>
      <c r="F251" s="400">
        <v>29612591.34</v>
      </c>
      <c r="G251" s="401">
        <v>18095008.809999999</v>
      </c>
      <c r="H251" s="401">
        <v>3639848.4</v>
      </c>
      <c r="I251" s="402">
        <v>4561077.6399999997</v>
      </c>
      <c r="J251" s="402">
        <v>28581826.370000001</v>
      </c>
      <c r="K251" s="401">
        <v>55832636.289999999</v>
      </c>
      <c r="L251" s="403">
        <v>0</v>
      </c>
      <c r="M251" s="402">
        <v>0</v>
      </c>
      <c r="N251" s="404">
        <v>981.49710000000016</v>
      </c>
      <c r="O251" s="402">
        <v>13736.62</v>
      </c>
      <c r="P251" s="401">
        <v>13736.62</v>
      </c>
    </row>
    <row r="252" spans="1:16" s="405" customFormat="1" ht="14.25" hidden="1" customHeight="1" x14ac:dyDescent="0.35">
      <c r="A252" s="398" t="s">
        <v>129</v>
      </c>
      <c r="B252" s="399" t="s">
        <v>152</v>
      </c>
      <c r="C252" s="399" t="s">
        <v>153</v>
      </c>
      <c r="D252" s="399" t="s">
        <v>168</v>
      </c>
      <c r="E252" s="399" t="s">
        <v>169</v>
      </c>
      <c r="F252" s="400">
        <v>20168282.719999999</v>
      </c>
      <c r="G252" s="401">
        <v>13223741.439999999</v>
      </c>
      <c r="H252" s="401">
        <v>2694712.14</v>
      </c>
      <c r="I252" s="402">
        <v>1990303.82</v>
      </c>
      <c r="J252" s="402">
        <v>26921595.59</v>
      </c>
      <c r="K252" s="401">
        <v>45719425.100000001</v>
      </c>
      <c r="L252" s="403">
        <v>0</v>
      </c>
      <c r="M252" s="402">
        <v>528713.11000000034</v>
      </c>
      <c r="N252" s="404">
        <v>800.59230000000048</v>
      </c>
      <c r="O252" s="402">
        <v>11204.75</v>
      </c>
      <c r="P252" s="401">
        <v>11204.75</v>
      </c>
    </row>
    <row r="253" spans="1:16" s="405" customFormat="1" ht="14.25" hidden="1" customHeight="1" x14ac:dyDescent="0.35">
      <c r="A253" s="398" t="s">
        <v>129</v>
      </c>
      <c r="B253" s="399" t="s">
        <v>152</v>
      </c>
      <c r="C253" s="399" t="s">
        <v>153</v>
      </c>
      <c r="D253" s="399" t="s">
        <v>170</v>
      </c>
      <c r="E253" s="399" t="s">
        <v>171</v>
      </c>
      <c r="F253" s="400">
        <v>27022160.710000001</v>
      </c>
      <c r="G253" s="401">
        <v>16675137.66</v>
      </c>
      <c r="H253" s="401">
        <v>3372926.12</v>
      </c>
      <c r="I253" s="402">
        <v>5862294.2300000004</v>
      </c>
      <c r="J253" s="402">
        <v>19495693.549999997</v>
      </c>
      <c r="K253" s="401">
        <v>46402302.969999999</v>
      </c>
      <c r="L253" s="403">
        <v>0</v>
      </c>
      <c r="M253" s="402">
        <v>0</v>
      </c>
      <c r="N253" s="404">
        <v>996.13160000000016</v>
      </c>
      <c r="O253" s="402">
        <v>13941.43</v>
      </c>
      <c r="P253" s="401">
        <v>13941.43</v>
      </c>
    </row>
    <row r="254" spans="1:16" s="405" customFormat="1" ht="14.25" hidden="1" customHeight="1" x14ac:dyDescent="0.35">
      <c r="A254" s="398" t="s">
        <v>129</v>
      </c>
      <c r="B254" s="399" t="s">
        <v>152</v>
      </c>
      <c r="C254" s="399" t="s">
        <v>153</v>
      </c>
      <c r="D254" s="399" t="s">
        <v>172</v>
      </c>
      <c r="E254" s="399" t="s">
        <v>173</v>
      </c>
      <c r="F254" s="400">
        <v>23651789.949999999</v>
      </c>
      <c r="G254" s="401">
        <v>14970389.470000001</v>
      </c>
      <c r="H254" s="401">
        <v>3011543.93</v>
      </c>
      <c r="I254" s="402">
        <v>4685333.9400000004</v>
      </c>
      <c r="J254" s="402">
        <v>26989103.810000002</v>
      </c>
      <c r="K254" s="401">
        <v>50457994.030000001</v>
      </c>
      <c r="L254" s="403">
        <v>0</v>
      </c>
      <c r="M254" s="402">
        <v>213414.1400000006</v>
      </c>
      <c r="N254" s="404">
        <v>959.37119999999993</v>
      </c>
      <c r="O254" s="402">
        <v>13426.95</v>
      </c>
      <c r="P254" s="401">
        <v>13426.95</v>
      </c>
    </row>
    <row r="255" spans="1:16" s="405" customFormat="1" ht="14.25" hidden="1" customHeight="1" x14ac:dyDescent="0.35">
      <c r="A255" s="398" t="s">
        <v>129</v>
      </c>
      <c r="B255" s="399" t="s">
        <v>152</v>
      </c>
      <c r="C255" s="399" t="s">
        <v>153</v>
      </c>
      <c r="D255" s="399" t="s">
        <v>174</v>
      </c>
      <c r="E255" s="399" t="s">
        <v>175</v>
      </c>
      <c r="F255" s="400">
        <v>30701674.829999998</v>
      </c>
      <c r="G255" s="401">
        <v>20355941.73</v>
      </c>
      <c r="H255" s="401">
        <v>4111834.38</v>
      </c>
      <c r="I255" s="402">
        <v>5043106.45</v>
      </c>
      <c r="J255" s="402">
        <v>44457907.57</v>
      </c>
      <c r="K255" s="401">
        <v>75156169.799999997</v>
      </c>
      <c r="L255" s="403">
        <v>0</v>
      </c>
      <c r="M255" s="402">
        <v>0</v>
      </c>
      <c r="N255" s="404">
        <v>1091.9742000000003</v>
      </c>
      <c r="O255" s="402">
        <v>15282.81</v>
      </c>
      <c r="P255" s="401">
        <v>15282.81</v>
      </c>
    </row>
    <row r="256" spans="1:16" s="405" customFormat="1" ht="14.25" hidden="1" customHeight="1" x14ac:dyDescent="0.35">
      <c r="A256" s="398" t="s">
        <v>129</v>
      </c>
      <c r="B256" s="399" t="s">
        <v>176</v>
      </c>
      <c r="C256" s="399" t="s">
        <v>177</v>
      </c>
      <c r="D256" s="399" t="s">
        <v>178</v>
      </c>
      <c r="E256" s="399" t="s">
        <v>179</v>
      </c>
      <c r="F256" s="400">
        <v>10000000</v>
      </c>
      <c r="G256" s="401">
        <v>7468782.8799999999</v>
      </c>
      <c r="H256" s="401">
        <v>1638000</v>
      </c>
      <c r="I256" s="402">
        <v>0</v>
      </c>
      <c r="J256" s="402">
        <v>154158502.26999998</v>
      </c>
      <c r="K256" s="401">
        <v>164158502.27000001</v>
      </c>
      <c r="L256" s="403">
        <v>0</v>
      </c>
      <c r="M256" s="402">
        <v>5237457.9200000018</v>
      </c>
      <c r="N256" s="404">
        <v>9435.9250560600121</v>
      </c>
      <c r="O256" s="402">
        <v>132061.20000000001</v>
      </c>
      <c r="P256" s="401">
        <v>132061.20000000001</v>
      </c>
    </row>
    <row r="257" spans="1:16" s="405" customFormat="1" ht="14.25" hidden="1" customHeight="1" x14ac:dyDescent="0.35">
      <c r="A257" s="398" t="s">
        <v>129</v>
      </c>
      <c r="B257" s="399" t="s">
        <v>176</v>
      </c>
      <c r="C257" s="399" t="s">
        <v>177</v>
      </c>
      <c r="D257" s="399" t="s">
        <v>180</v>
      </c>
      <c r="E257" s="399" t="s">
        <v>181</v>
      </c>
      <c r="F257" s="400">
        <v>34515518.670000002</v>
      </c>
      <c r="G257" s="401">
        <v>16007568.210000001</v>
      </c>
      <c r="H257" s="401">
        <v>3217042.02</v>
      </c>
      <c r="I257" s="402">
        <v>781584.82</v>
      </c>
      <c r="J257" s="402">
        <v>50623446.589999996</v>
      </c>
      <c r="K257" s="401">
        <v>71437569.480000004</v>
      </c>
      <c r="L257" s="403">
        <v>0</v>
      </c>
      <c r="M257" s="402">
        <v>5254896.299999997</v>
      </c>
      <c r="N257" s="404">
        <v>5142.5394999999999</v>
      </c>
      <c r="O257" s="402">
        <v>71972.800000000003</v>
      </c>
      <c r="P257" s="401">
        <v>71972.800000000003</v>
      </c>
    </row>
    <row r="258" spans="1:16" s="405" customFormat="1" ht="14.25" hidden="1" customHeight="1" x14ac:dyDescent="0.35">
      <c r="A258" s="398" t="s">
        <v>129</v>
      </c>
      <c r="B258" s="399" t="s">
        <v>176</v>
      </c>
      <c r="C258" s="399" t="s">
        <v>177</v>
      </c>
      <c r="D258" s="399" t="s">
        <v>182</v>
      </c>
      <c r="E258" s="399" t="s">
        <v>183</v>
      </c>
      <c r="F258" s="400">
        <v>24930524.66</v>
      </c>
      <c r="G258" s="401">
        <v>15288897.52</v>
      </c>
      <c r="H258" s="401">
        <v>2991012.73</v>
      </c>
      <c r="I258" s="402">
        <v>2260158.64</v>
      </c>
      <c r="J258" s="402">
        <v>13039941.75</v>
      </c>
      <c r="K258" s="401">
        <v>34026862.880000003</v>
      </c>
      <c r="L258" s="403">
        <v>0</v>
      </c>
      <c r="M258" s="402">
        <v>0</v>
      </c>
      <c r="N258" s="404">
        <v>1101.2115000000017</v>
      </c>
      <c r="O258" s="402">
        <v>15412.09</v>
      </c>
      <c r="P258" s="401">
        <v>15412.09</v>
      </c>
    </row>
    <row r="259" spans="1:16" s="405" customFormat="1" ht="14.25" hidden="1" customHeight="1" x14ac:dyDescent="0.35">
      <c r="A259" s="398" t="s">
        <v>129</v>
      </c>
      <c r="B259" s="399" t="s">
        <v>176</v>
      </c>
      <c r="C259" s="399" t="s">
        <v>177</v>
      </c>
      <c r="D259" s="399" t="s">
        <v>184</v>
      </c>
      <c r="E259" s="399" t="s">
        <v>185</v>
      </c>
      <c r="F259" s="400">
        <v>20704331.260000002</v>
      </c>
      <c r="G259" s="401">
        <v>12990874.26</v>
      </c>
      <c r="H259" s="401">
        <v>2537323.89</v>
      </c>
      <c r="I259" s="402">
        <v>2886536.3</v>
      </c>
      <c r="J259" s="402">
        <v>10621967.92</v>
      </c>
      <c r="K259" s="401">
        <v>29451663.84</v>
      </c>
      <c r="L259" s="403">
        <v>0</v>
      </c>
      <c r="M259" s="402">
        <v>93704.529999999329</v>
      </c>
      <c r="N259" s="404">
        <v>930.59019999999998</v>
      </c>
      <c r="O259" s="402">
        <v>13024.15</v>
      </c>
      <c r="P259" s="401">
        <v>13024.15</v>
      </c>
    </row>
    <row r="260" spans="1:16" s="405" customFormat="1" ht="14.25" hidden="1" customHeight="1" x14ac:dyDescent="0.35">
      <c r="A260" s="398" t="s">
        <v>129</v>
      </c>
      <c r="B260" s="399" t="s">
        <v>176</v>
      </c>
      <c r="C260" s="399" t="s">
        <v>177</v>
      </c>
      <c r="D260" s="399" t="s">
        <v>186</v>
      </c>
      <c r="E260" s="399" t="s">
        <v>187</v>
      </c>
      <c r="F260" s="400">
        <v>14864229.109999999</v>
      </c>
      <c r="G260" s="401">
        <v>9529263.2599999998</v>
      </c>
      <c r="H260" s="401">
        <v>1863711.76</v>
      </c>
      <c r="I260" s="402">
        <v>25756.43</v>
      </c>
      <c r="J260" s="402">
        <v>18770522.140000001</v>
      </c>
      <c r="K260" s="401">
        <v>30434526.48</v>
      </c>
      <c r="L260" s="403">
        <v>0</v>
      </c>
      <c r="M260" s="402">
        <v>1910795.1399999997</v>
      </c>
      <c r="N260" s="404">
        <v>323.72620000000006</v>
      </c>
      <c r="O260" s="402">
        <v>4530.7299999999996</v>
      </c>
      <c r="P260" s="401">
        <v>4530.7299999999996</v>
      </c>
    </row>
    <row r="261" spans="1:16" s="405" customFormat="1" ht="14.25" hidden="1" customHeight="1" x14ac:dyDescent="0.35">
      <c r="A261" s="398" t="s">
        <v>129</v>
      </c>
      <c r="B261" s="399" t="s">
        <v>176</v>
      </c>
      <c r="C261" s="399" t="s">
        <v>177</v>
      </c>
      <c r="D261" s="399" t="s">
        <v>188</v>
      </c>
      <c r="E261" s="399" t="s">
        <v>189</v>
      </c>
      <c r="F261" s="400">
        <v>13776096.76</v>
      </c>
      <c r="G261" s="401">
        <v>8446046.3699999992</v>
      </c>
      <c r="H261" s="401">
        <v>1656743.59</v>
      </c>
      <c r="I261" s="402">
        <v>0</v>
      </c>
      <c r="J261" s="402">
        <v>40477719.950000003</v>
      </c>
      <c r="K261" s="401">
        <v>50772278.350000001</v>
      </c>
      <c r="L261" s="403">
        <v>0</v>
      </c>
      <c r="M261" s="402">
        <v>6152152.6999999993</v>
      </c>
      <c r="N261" s="404">
        <v>77.533199999999994</v>
      </c>
      <c r="O261" s="402">
        <v>1085.1199999999999</v>
      </c>
      <c r="P261" s="401">
        <v>1085.1199999999999</v>
      </c>
    </row>
    <row r="262" spans="1:16" s="405" customFormat="1" ht="14.25" hidden="1" customHeight="1" x14ac:dyDescent="0.35">
      <c r="A262" s="398" t="s">
        <v>129</v>
      </c>
      <c r="B262" s="399" t="s">
        <v>190</v>
      </c>
      <c r="C262" s="399" t="s">
        <v>191</v>
      </c>
      <c r="D262" s="399" t="s">
        <v>192</v>
      </c>
      <c r="E262" s="399" t="s">
        <v>193</v>
      </c>
      <c r="F262" s="400">
        <v>218191202.41</v>
      </c>
      <c r="G262" s="401">
        <v>41351856.600000001</v>
      </c>
      <c r="H262" s="401">
        <v>8045355.9699999997</v>
      </c>
      <c r="I262" s="402">
        <v>57725400.609999999</v>
      </c>
      <c r="J262" s="402">
        <v>269270328.89999998</v>
      </c>
      <c r="K262" s="401">
        <v>376392942.07999998</v>
      </c>
      <c r="L262" s="403">
        <v>0</v>
      </c>
      <c r="M262" s="402">
        <v>1300259.069999963</v>
      </c>
      <c r="N262" s="404">
        <v>38331.950586340026</v>
      </c>
      <c r="O262" s="402">
        <v>536477.71</v>
      </c>
      <c r="P262" s="401">
        <v>536477.71</v>
      </c>
    </row>
    <row r="263" spans="1:16" s="405" customFormat="1" ht="14.25" hidden="1" customHeight="1" x14ac:dyDescent="0.35">
      <c r="A263" s="398" t="s">
        <v>129</v>
      </c>
      <c r="B263" s="399" t="s">
        <v>190</v>
      </c>
      <c r="C263" s="399" t="s">
        <v>191</v>
      </c>
      <c r="D263" s="399" t="s">
        <v>194</v>
      </c>
      <c r="E263" s="399" t="s">
        <v>195</v>
      </c>
      <c r="F263" s="400">
        <v>19954806.579999998</v>
      </c>
      <c r="G263" s="401">
        <v>4565464.34</v>
      </c>
      <c r="H263" s="401">
        <v>886745.29</v>
      </c>
      <c r="I263" s="402">
        <v>0</v>
      </c>
      <c r="J263" s="402">
        <v>123590745.67999999</v>
      </c>
      <c r="K263" s="401">
        <v>129042955.31</v>
      </c>
      <c r="L263" s="403">
        <v>0</v>
      </c>
      <c r="M263" s="402">
        <v>14788747.819999993</v>
      </c>
      <c r="N263" s="404">
        <v>9485.9657657599946</v>
      </c>
      <c r="O263" s="402">
        <v>132761.54999999999</v>
      </c>
      <c r="P263" s="401">
        <v>132761.54999999999</v>
      </c>
    </row>
    <row r="264" spans="1:16" s="405" customFormat="1" ht="14.25" hidden="1" customHeight="1" x14ac:dyDescent="0.35">
      <c r="A264" s="398" t="s">
        <v>129</v>
      </c>
      <c r="B264" s="399" t="s">
        <v>190</v>
      </c>
      <c r="C264" s="399" t="s">
        <v>191</v>
      </c>
      <c r="D264" s="399" t="s">
        <v>196</v>
      </c>
      <c r="E264" s="399" t="s">
        <v>197</v>
      </c>
      <c r="F264" s="400">
        <v>36257481.670000002</v>
      </c>
      <c r="G264" s="401">
        <v>25373578.48</v>
      </c>
      <c r="H264" s="401">
        <v>5321673.47</v>
      </c>
      <c r="I264" s="402">
        <v>6815275.0300000003</v>
      </c>
      <c r="J264" s="402">
        <v>105656116.80000003</v>
      </c>
      <c r="K264" s="401">
        <v>145126953.78</v>
      </c>
      <c r="L264" s="403">
        <v>0</v>
      </c>
      <c r="M264" s="402">
        <v>0</v>
      </c>
      <c r="N264" s="404">
        <v>2266.299</v>
      </c>
      <c r="O264" s="402">
        <v>31718.16</v>
      </c>
      <c r="P264" s="401">
        <v>31718.16</v>
      </c>
    </row>
    <row r="265" spans="1:16" s="405" customFormat="1" ht="14.25" hidden="1" customHeight="1" x14ac:dyDescent="0.35">
      <c r="A265" s="398" t="s">
        <v>129</v>
      </c>
      <c r="B265" s="399" t="s">
        <v>190</v>
      </c>
      <c r="C265" s="399" t="s">
        <v>191</v>
      </c>
      <c r="D265" s="399" t="s">
        <v>198</v>
      </c>
      <c r="E265" s="399" t="s">
        <v>199</v>
      </c>
      <c r="F265" s="400">
        <v>22474543.57</v>
      </c>
      <c r="G265" s="401">
        <v>18004424.84</v>
      </c>
      <c r="H265" s="401">
        <v>3773178.24</v>
      </c>
      <c r="I265" s="402">
        <v>1449049.46</v>
      </c>
      <c r="J265" s="402">
        <v>88732655.510000005</v>
      </c>
      <c r="K265" s="401">
        <v>113336760.05</v>
      </c>
      <c r="L265" s="403">
        <v>0</v>
      </c>
      <c r="M265" s="402">
        <v>146357.95000000019</v>
      </c>
      <c r="N265" s="404">
        <v>865.10909999999967</v>
      </c>
      <c r="O265" s="402">
        <v>12107.7</v>
      </c>
      <c r="P265" s="401">
        <v>12107.7</v>
      </c>
    </row>
    <row r="266" spans="1:16" s="405" customFormat="1" ht="14.25" hidden="1" customHeight="1" x14ac:dyDescent="0.35">
      <c r="A266" s="398" t="s">
        <v>129</v>
      </c>
      <c r="B266" s="399" t="s">
        <v>190</v>
      </c>
      <c r="C266" s="399" t="s">
        <v>191</v>
      </c>
      <c r="D266" s="399" t="s">
        <v>200</v>
      </c>
      <c r="E266" s="399" t="s">
        <v>201</v>
      </c>
      <c r="F266" s="400">
        <v>28719240.140000001</v>
      </c>
      <c r="G266" s="401">
        <v>18075468.890000001</v>
      </c>
      <c r="H266" s="401">
        <v>3788023.05</v>
      </c>
      <c r="I266" s="402">
        <v>3861108.74</v>
      </c>
      <c r="J266" s="402">
        <v>6294775.5800000001</v>
      </c>
      <c r="K266" s="401">
        <v>33397087.260000002</v>
      </c>
      <c r="L266" s="403">
        <v>0</v>
      </c>
      <c r="M266" s="402">
        <v>0</v>
      </c>
      <c r="N266" s="404">
        <v>1041.4789999999991</v>
      </c>
      <c r="O266" s="402">
        <v>14576.1</v>
      </c>
      <c r="P266" s="401">
        <v>14576.1</v>
      </c>
    </row>
    <row r="267" spans="1:16" s="405" customFormat="1" ht="14.25" hidden="1" customHeight="1" x14ac:dyDescent="0.35">
      <c r="A267" s="398" t="s">
        <v>129</v>
      </c>
      <c r="B267" s="399" t="s">
        <v>190</v>
      </c>
      <c r="C267" s="399" t="s">
        <v>191</v>
      </c>
      <c r="D267" s="399" t="s">
        <v>202</v>
      </c>
      <c r="E267" s="399" t="s">
        <v>203</v>
      </c>
      <c r="F267" s="400">
        <v>15319475.92</v>
      </c>
      <c r="G267" s="401">
        <v>9420168.5299999993</v>
      </c>
      <c r="H267" s="401">
        <v>1987977.51</v>
      </c>
      <c r="I267" s="402">
        <v>158966.85999999999</v>
      </c>
      <c r="J267" s="402">
        <v>16728635.59</v>
      </c>
      <c r="K267" s="401">
        <v>29067326.489999998</v>
      </c>
      <c r="L267" s="403">
        <v>0</v>
      </c>
      <c r="M267" s="402">
        <v>1140087.6099999999</v>
      </c>
      <c r="N267" s="404">
        <v>414.82469999999967</v>
      </c>
      <c r="O267" s="402">
        <v>5805.71</v>
      </c>
      <c r="P267" s="401">
        <v>5805.71</v>
      </c>
    </row>
    <row r="268" spans="1:16" s="405" customFormat="1" ht="14.25" hidden="1" customHeight="1" x14ac:dyDescent="0.35">
      <c r="A268" s="398" t="s">
        <v>129</v>
      </c>
      <c r="B268" s="399" t="s">
        <v>190</v>
      </c>
      <c r="C268" s="399" t="s">
        <v>191</v>
      </c>
      <c r="D268" s="399" t="s">
        <v>204</v>
      </c>
      <c r="E268" s="399" t="s">
        <v>205</v>
      </c>
      <c r="F268" s="400">
        <v>29322837.469999999</v>
      </c>
      <c r="G268" s="401">
        <v>18963753.620000001</v>
      </c>
      <c r="H268" s="401">
        <v>3973841.78</v>
      </c>
      <c r="I268" s="402">
        <v>1642733.44</v>
      </c>
      <c r="J268" s="402">
        <v>12586894.529999999</v>
      </c>
      <c r="K268" s="401">
        <v>38611826.369999997</v>
      </c>
      <c r="L268" s="403">
        <v>0</v>
      </c>
      <c r="M268" s="402">
        <v>0</v>
      </c>
      <c r="N268" s="404">
        <v>631.16380000000015</v>
      </c>
      <c r="O268" s="402">
        <v>8833.5</v>
      </c>
      <c r="P268" s="401">
        <v>8833.5</v>
      </c>
    </row>
    <row r="269" spans="1:16" s="405" customFormat="1" ht="14.25" hidden="1" customHeight="1" x14ac:dyDescent="0.35">
      <c r="A269" s="398" t="s">
        <v>129</v>
      </c>
      <c r="B269" s="399" t="s">
        <v>190</v>
      </c>
      <c r="C269" s="399" t="s">
        <v>191</v>
      </c>
      <c r="D269" s="399" t="s">
        <v>206</v>
      </c>
      <c r="E269" s="399" t="s">
        <v>207</v>
      </c>
      <c r="F269" s="400">
        <v>20938630.510000002</v>
      </c>
      <c r="G269" s="401">
        <v>12128508.15</v>
      </c>
      <c r="H269" s="401">
        <v>2564689.9500000002</v>
      </c>
      <c r="I269" s="402">
        <v>0</v>
      </c>
      <c r="J269" s="402">
        <v>8927663.1900000013</v>
      </c>
      <c r="K269" s="401">
        <v>24616355.289999999</v>
      </c>
      <c r="L269" s="403">
        <v>0</v>
      </c>
      <c r="M269" s="402">
        <v>3002114.9000000004</v>
      </c>
      <c r="N269" s="404">
        <v>120.36009999999997</v>
      </c>
      <c r="O269" s="402">
        <v>1684.51</v>
      </c>
      <c r="P269" s="401">
        <v>1684.51</v>
      </c>
    </row>
    <row r="270" spans="1:16" s="405" customFormat="1" ht="14.25" hidden="1" customHeight="1" x14ac:dyDescent="0.35">
      <c r="A270" s="398" t="s">
        <v>129</v>
      </c>
      <c r="B270" s="399" t="s">
        <v>190</v>
      </c>
      <c r="C270" s="399" t="s">
        <v>191</v>
      </c>
      <c r="D270" s="399" t="s">
        <v>208</v>
      </c>
      <c r="E270" s="399" t="s">
        <v>209</v>
      </c>
      <c r="F270" s="400">
        <v>13048136.27</v>
      </c>
      <c r="G270" s="401">
        <v>7543872.5800000001</v>
      </c>
      <c r="H270" s="401">
        <v>1586775.33</v>
      </c>
      <c r="I270" s="402">
        <v>0</v>
      </c>
      <c r="J270" s="402">
        <v>6976726.04</v>
      </c>
      <c r="K270" s="401">
        <v>16700658.949999999</v>
      </c>
      <c r="L270" s="403">
        <v>0</v>
      </c>
      <c r="M270" s="402">
        <v>3011939.3299999996</v>
      </c>
      <c r="N270" s="404">
        <v>255.79729999999998</v>
      </c>
      <c r="O270" s="402">
        <v>3580.03</v>
      </c>
      <c r="P270" s="401">
        <v>3580.03</v>
      </c>
    </row>
    <row r="271" spans="1:16" s="405" customFormat="1" ht="14.25" hidden="1" customHeight="1" x14ac:dyDescent="0.35">
      <c r="A271" s="398" t="s">
        <v>129</v>
      </c>
      <c r="B271" s="399" t="s">
        <v>190</v>
      </c>
      <c r="C271" s="399" t="s">
        <v>191</v>
      </c>
      <c r="D271" s="399" t="s">
        <v>210</v>
      </c>
      <c r="E271" s="399" t="s">
        <v>211</v>
      </c>
      <c r="F271" s="400">
        <v>20970830.350000001</v>
      </c>
      <c r="G271" s="401">
        <v>12243836.460000001</v>
      </c>
      <c r="H271" s="401">
        <v>2574987.41</v>
      </c>
      <c r="I271" s="402">
        <v>0</v>
      </c>
      <c r="J271" s="402">
        <v>17711020.140000001</v>
      </c>
      <c r="K271" s="401">
        <v>33486661.010000002</v>
      </c>
      <c r="L271" s="403">
        <v>0</v>
      </c>
      <c r="M271" s="402">
        <v>2626442.4600000009</v>
      </c>
      <c r="N271" s="404">
        <v>595.95029999999974</v>
      </c>
      <c r="O271" s="402">
        <v>8340.67</v>
      </c>
      <c r="P271" s="401">
        <v>8340.67</v>
      </c>
    </row>
    <row r="272" spans="1:16" s="405" customFormat="1" ht="14.25" hidden="1" customHeight="1" x14ac:dyDescent="0.35">
      <c r="A272" s="398" t="s">
        <v>129</v>
      </c>
      <c r="B272" s="399" t="s">
        <v>190</v>
      </c>
      <c r="C272" s="399" t="s">
        <v>191</v>
      </c>
      <c r="D272" s="399" t="s">
        <v>212</v>
      </c>
      <c r="E272" s="399" t="s">
        <v>213</v>
      </c>
      <c r="F272" s="400">
        <v>38842450.770000003</v>
      </c>
      <c r="G272" s="401">
        <v>29132686.859999999</v>
      </c>
      <c r="H272" s="401">
        <v>6105967.2400000002</v>
      </c>
      <c r="I272" s="402">
        <v>5183532.8600000003</v>
      </c>
      <c r="J272" s="402">
        <v>55535421.370000005</v>
      </c>
      <c r="K272" s="401">
        <v>98189512.329999998</v>
      </c>
      <c r="L272" s="403">
        <v>0</v>
      </c>
      <c r="M272" s="402">
        <v>0</v>
      </c>
      <c r="N272" s="404">
        <v>915.6691000000003</v>
      </c>
      <c r="O272" s="402">
        <v>12815.32</v>
      </c>
      <c r="P272" s="401">
        <v>12815.32</v>
      </c>
    </row>
    <row r="273" spans="1:16" s="405" customFormat="1" ht="14.25" hidden="1" customHeight="1" x14ac:dyDescent="0.35">
      <c r="A273" s="398" t="s">
        <v>129</v>
      </c>
      <c r="B273" s="399" t="s">
        <v>190</v>
      </c>
      <c r="C273" s="399" t="s">
        <v>191</v>
      </c>
      <c r="D273" s="399" t="s">
        <v>214</v>
      </c>
      <c r="E273" s="399" t="s">
        <v>215</v>
      </c>
      <c r="F273" s="400">
        <v>21127306.710000001</v>
      </c>
      <c r="G273" s="401">
        <v>12120241.75</v>
      </c>
      <c r="H273" s="401">
        <v>2542357.7999999998</v>
      </c>
      <c r="I273" s="402">
        <v>631990.81999999995</v>
      </c>
      <c r="J273" s="402">
        <v>12184839.580000002</v>
      </c>
      <c r="K273" s="401">
        <v>28412438.949999999</v>
      </c>
      <c r="L273" s="403">
        <v>0</v>
      </c>
      <c r="M273" s="402">
        <v>373315.44000000041</v>
      </c>
      <c r="N273" s="404">
        <v>538.93590000000006</v>
      </c>
      <c r="O273" s="402">
        <v>7542.72</v>
      </c>
      <c r="P273" s="401">
        <v>7542.72</v>
      </c>
    </row>
    <row r="274" spans="1:16" s="405" customFormat="1" ht="14.25" hidden="1" customHeight="1" x14ac:dyDescent="0.35">
      <c r="A274" s="398" t="s">
        <v>129</v>
      </c>
      <c r="B274" s="399" t="s">
        <v>216</v>
      </c>
      <c r="C274" s="399" t="s">
        <v>217</v>
      </c>
      <c r="D274" s="399" t="s">
        <v>218</v>
      </c>
      <c r="E274" s="399" t="s">
        <v>219</v>
      </c>
      <c r="F274" s="400">
        <v>30546633.469999999</v>
      </c>
      <c r="G274" s="401">
        <v>7264414.7300000004</v>
      </c>
      <c r="H274" s="401">
        <v>1535939.1</v>
      </c>
      <c r="I274" s="402">
        <v>19977545.66</v>
      </c>
      <c r="J274" s="402">
        <v>214183627.53000003</v>
      </c>
      <c r="K274" s="401">
        <v>243774997.15000001</v>
      </c>
      <c r="L274" s="403">
        <v>0</v>
      </c>
      <c r="M274" s="402">
        <v>14849161.839999989</v>
      </c>
      <c r="N274" s="404">
        <v>14852.134541750002</v>
      </c>
      <c r="O274" s="402">
        <v>207864.17</v>
      </c>
      <c r="P274" s="401">
        <v>207864.17</v>
      </c>
    </row>
    <row r="275" spans="1:16" s="405" customFormat="1" ht="14.25" hidden="1" customHeight="1" x14ac:dyDescent="0.35">
      <c r="A275" s="398" t="s">
        <v>129</v>
      </c>
      <c r="B275" s="399" t="s">
        <v>216</v>
      </c>
      <c r="C275" s="399" t="s">
        <v>217</v>
      </c>
      <c r="D275" s="399" t="s">
        <v>220</v>
      </c>
      <c r="E275" s="399" t="s">
        <v>221</v>
      </c>
      <c r="F275" s="400">
        <v>12603958.130000001</v>
      </c>
      <c r="G275" s="401">
        <v>7941580.0599999996</v>
      </c>
      <c r="H275" s="401">
        <v>1629742.78</v>
      </c>
      <c r="I275" s="402">
        <v>155169.98000000001</v>
      </c>
      <c r="J275" s="402">
        <v>16328971.939999999</v>
      </c>
      <c r="K275" s="401">
        <v>26656019.23</v>
      </c>
      <c r="L275" s="403">
        <v>0</v>
      </c>
      <c r="M275" s="402">
        <v>1559465.6800000006</v>
      </c>
      <c r="N275" s="404">
        <v>318.65160000000014</v>
      </c>
      <c r="O275" s="402">
        <v>4459.71</v>
      </c>
      <c r="P275" s="401">
        <v>4459.71</v>
      </c>
    </row>
    <row r="276" spans="1:16" s="405" customFormat="1" ht="14.25" hidden="1" customHeight="1" x14ac:dyDescent="0.35">
      <c r="A276" s="398" t="s">
        <v>129</v>
      </c>
      <c r="B276" s="399" t="s">
        <v>216</v>
      </c>
      <c r="C276" s="399" t="s">
        <v>217</v>
      </c>
      <c r="D276" s="399" t="s">
        <v>222</v>
      </c>
      <c r="E276" s="399" t="s">
        <v>223</v>
      </c>
      <c r="F276" s="400">
        <v>31145541.920000002</v>
      </c>
      <c r="G276" s="401">
        <v>18578236.510000002</v>
      </c>
      <c r="H276" s="401">
        <v>3841622.25</v>
      </c>
      <c r="I276" s="402">
        <v>0</v>
      </c>
      <c r="J276" s="402">
        <v>70448696.719999999</v>
      </c>
      <c r="K276" s="401">
        <v>94527394.129999995</v>
      </c>
      <c r="L276" s="403">
        <v>0</v>
      </c>
      <c r="M276" s="402">
        <v>2510747.2100000009</v>
      </c>
      <c r="N276" s="404">
        <v>1138.6473000000008</v>
      </c>
      <c r="O276" s="402">
        <v>15936.02</v>
      </c>
      <c r="P276" s="401">
        <v>15936.02</v>
      </c>
    </row>
    <row r="277" spans="1:16" s="405" customFormat="1" ht="14.25" hidden="1" customHeight="1" x14ac:dyDescent="0.35">
      <c r="A277" s="398" t="s">
        <v>129</v>
      </c>
      <c r="B277" s="399" t="s">
        <v>216</v>
      </c>
      <c r="C277" s="399" t="s">
        <v>217</v>
      </c>
      <c r="D277" s="399" t="s">
        <v>224</v>
      </c>
      <c r="E277" s="399" t="s">
        <v>225</v>
      </c>
      <c r="F277" s="400">
        <v>24483986.879999999</v>
      </c>
      <c r="G277" s="401">
        <v>15431022.99</v>
      </c>
      <c r="H277" s="401">
        <v>3181976.36</v>
      </c>
      <c r="I277" s="402">
        <v>0</v>
      </c>
      <c r="J277" s="402">
        <v>45314647.400000006</v>
      </c>
      <c r="K277" s="401">
        <v>65231685.18</v>
      </c>
      <c r="L277" s="403">
        <v>0</v>
      </c>
      <c r="M277" s="402">
        <v>993363.08000000007</v>
      </c>
      <c r="N277" s="404">
        <v>671.02409999999975</v>
      </c>
      <c r="O277" s="402">
        <v>9391.3700000000008</v>
      </c>
      <c r="P277" s="401">
        <v>9391.3700000000008</v>
      </c>
    </row>
    <row r="278" spans="1:16" s="405" customFormat="1" ht="14.25" hidden="1" customHeight="1" x14ac:dyDescent="0.35">
      <c r="A278" s="398" t="s">
        <v>699</v>
      </c>
      <c r="B278" s="399" t="s">
        <v>700</v>
      </c>
      <c r="C278" s="399" t="s">
        <v>701</v>
      </c>
      <c r="D278" s="399" t="s">
        <v>702</v>
      </c>
      <c r="E278" s="399" t="s">
        <v>703</v>
      </c>
      <c r="F278" s="400">
        <v>203408746.62</v>
      </c>
      <c r="G278" s="401">
        <v>44453401.170000002</v>
      </c>
      <c r="H278" s="401">
        <v>9518845.3800000008</v>
      </c>
      <c r="I278" s="402">
        <v>75672822.670000002</v>
      </c>
      <c r="J278" s="402">
        <v>574048344.49000001</v>
      </c>
      <c r="K278" s="401">
        <v>708450955.42999995</v>
      </c>
      <c r="L278" s="403">
        <v>0</v>
      </c>
      <c r="M278" s="402">
        <v>0</v>
      </c>
      <c r="N278" s="404">
        <v>45508.054165949972</v>
      </c>
      <c r="O278" s="402">
        <v>636911.4</v>
      </c>
      <c r="P278" s="401">
        <v>636911.4</v>
      </c>
    </row>
    <row r="279" spans="1:16" s="405" customFormat="1" ht="14.25" hidden="1" customHeight="1" x14ac:dyDescent="0.35">
      <c r="A279" s="398" t="s">
        <v>699</v>
      </c>
      <c r="B279" s="399" t="s">
        <v>700</v>
      </c>
      <c r="C279" s="399" t="s">
        <v>701</v>
      </c>
      <c r="D279" s="399" t="s">
        <v>704</v>
      </c>
      <c r="E279" s="399" t="s">
        <v>705</v>
      </c>
      <c r="F279" s="400">
        <v>74690208.450000003</v>
      </c>
      <c r="G279" s="401">
        <v>33324801.219999999</v>
      </c>
      <c r="H279" s="401">
        <v>6941357.6799999997</v>
      </c>
      <c r="I279" s="402">
        <v>7752334.5899999999</v>
      </c>
      <c r="J279" s="402">
        <v>126351457.37000003</v>
      </c>
      <c r="K279" s="401">
        <v>176864833.91999999</v>
      </c>
      <c r="L279" s="403">
        <v>0</v>
      </c>
      <c r="M279" s="402">
        <v>0</v>
      </c>
      <c r="N279" s="404">
        <v>7237.5955293099805</v>
      </c>
      <c r="O279" s="402">
        <v>101294.31</v>
      </c>
      <c r="P279" s="401">
        <v>101294.31</v>
      </c>
    </row>
    <row r="280" spans="1:16" s="405" customFormat="1" ht="14.25" hidden="1" customHeight="1" x14ac:dyDescent="0.35">
      <c r="A280" s="398" t="s">
        <v>699</v>
      </c>
      <c r="B280" s="399" t="s">
        <v>700</v>
      </c>
      <c r="C280" s="399" t="s">
        <v>701</v>
      </c>
      <c r="D280" s="399" t="s">
        <v>706</v>
      </c>
      <c r="E280" s="399" t="s">
        <v>707</v>
      </c>
      <c r="F280" s="400">
        <v>75724573.400000006</v>
      </c>
      <c r="G280" s="401">
        <v>33498082.140000001</v>
      </c>
      <c r="H280" s="401">
        <v>7243554.4100000001</v>
      </c>
      <c r="I280" s="402">
        <v>43096046.369999997</v>
      </c>
      <c r="J280" s="402">
        <v>231476256.70999998</v>
      </c>
      <c r="K280" s="401">
        <v>319287530.80000001</v>
      </c>
      <c r="L280" s="403">
        <v>0</v>
      </c>
      <c r="M280" s="402">
        <v>0</v>
      </c>
      <c r="N280" s="404">
        <v>14793.280909659958</v>
      </c>
      <c r="O280" s="402">
        <v>207040.48</v>
      </c>
      <c r="P280" s="401">
        <v>207040.48</v>
      </c>
    </row>
    <row r="281" spans="1:16" s="405" customFormat="1" ht="14.25" hidden="1" customHeight="1" x14ac:dyDescent="0.35">
      <c r="A281" s="398" t="s">
        <v>699</v>
      </c>
      <c r="B281" s="399" t="s">
        <v>700</v>
      </c>
      <c r="C281" s="399" t="s">
        <v>701</v>
      </c>
      <c r="D281" s="399" t="s">
        <v>708</v>
      </c>
      <c r="E281" s="399" t="s">
        <v>709</v>
      </c>
      <c r="F281" s="400">
        <v>50395023.700000003</v>
      </c>
      <c r="G281" s="401">
        <v>21630147.91</v>
      </c>
      <c r="H281" s="401">
        <v>4741847.07</v>
      </c>
      <c r="I281" s="402">
        <v>13800932.73</v>
      </c>
      <c r="J281" s="402">
        <v>297999793.19</v>
      </c>
      <c r="K281" s="401">
        <v>341009319.95999998</v>
      </c>
      <c r="L281" s="403">
        <v>0</v>
      </c>
      <c r="M281" s="402">
        <v>209797.38000001013</v>
      </c>
      <c r="N281" s="404">
        <v>9829.4535165800098</v>
      </c>
      <c r="O281" s="402">
        <v>137568.85999999999</v>
      </c>
      <c r="P281" s="401">
        <v>137568.85999999999</v>
      </c>
    </row>
    <row r="282" spans="1:16" s="405" customFormat="1" ht="14.25" hidden="1" customHeight="1" x14ac:dyDescent="0.35">
      <c r="A282" s="398" t="s">
        <v>699</v>
      </c>
      <c r="B282" s="399" t="s">
        <v>700</v>
      </c>
      <c r="C282" s="399" t="s">
        <v>701</v>
      </c>
      <c r="D282" s="399" t="s">
        <v>710</v>
      </c>
      <c r="E282" s="399" t="s">
        <v>711</v>
      </c>
      <c r="F282" s="400">
        <v>28328722.629999999</v>
      </c>
      <c r="G282" s="401">
        <v>18363696.82</v>
      </c>
      <c r="H282" s="401">
        <v>3735689.51</v>
      </c>
      <c r="I282" s="402">
        <v>2998657.5</v>
      </c>
      <c r="J282" s="402">
        <v>69793159.969999999</v>
      </c>
      <c r="K282" s="401">
        <v>95813951.269999996</v>
      </c>
      <c r="L282" s="403">
        <v>0</v>
      </c>
      <c r="M282" s="402">
        <v>0</v>
      </c>
      <c r="N282" s="404">
        <v>943.62999999999943</v>
      </c>
      <c r="O282" s="402">
        <v>13206.64</v>
      </c>
      <c r="P282" s="401">
        <v>13206.64</v>
      </c>
    </row>
    <row r="283" spans="1:16" s="405" customFormat="1" ht="14.25" hidden="1" customHeight="1" x14ac:dyDescent="0.35">
      <c r="A283" s="398" t="s">
        <v>699</v>
      </c>
      <c r="B283" s="399" t="s">
        <v>700</v>
      </c>
      <c r="C283" s="399" t="s">
        <v>701</v>
      </c>
      <c r="D283" s="399" t="s">
        <v>712</v>
      </c>
      <c r="E283" s="399" t="s">
        <v>713</v>
      </c>
      <c r="F283" s="400">
        <v>27750074.43</v>
      </c>
      <c r="G283" s="401">
        <v>17809103.559999999</v>
      </c>
      <c r="H283" s="401">
        <v>3634414.62</v>
      </c>
      <c r="I283" s="402">
        <v>1213621.7</v>
      </c>
      <c r="J283" s="402">
        <v>60823480.789999999</v>
      </c>
      <c r="K283" s="401">
        <v>84420877.390000001</v>
      </c>
      <c r="L283" s="403">
        <v>0</v>
      </c>
      <c r="M283" s="402">
        <v>670890.3599999994</v>
      </c>
      <c r="N283" s="404">
        <v>798.13389999999958</v>
      </c>
      <c r="O283" s="402">
        <v>11170.34</v>
      </c>
      <c r="P283" s="401">
        <v>11170.34</v>
      </c>
    </row>
    <row r="284" spans="1:16" s="405" customFormat="1" ht="14.25" hidden="1" customHeight="1" x14ac:dyDescent="0.35">
      <c r="A284" s="398" t="s">
        <v>699</v>
      </c>
      <c r="B284" s="399" t="s">
        <v>700</v>
      </c>
      <c r="C284" s="399" t="s">
        <v>701</v>
      </c>
      <c r="D284" s="399" t="s">
        <v>714</v>
      </c>
      <c r="E284" s="399" t="s">
        <v>715</v>
      </c>
      <c r="F284" s="400">
        <v>16830726.449999999</v>
      </c>
      <c r="G284" s="401">
        <v>9967522.3900000006</v>
      </c>
      <c r="H284" s="401">
        <v>2000312.61</v>
      </c>
      <c r="I284" s="402">
        <v>0</v>
      </c>
      <c r="J284" s="402">
        <v>9951431.709999999</v>
      </c>
      <c r="K284" s="401">
        <v>22237390.600000001</v>
      </c>
      <c r="L284" s="403">
        <v>0</v>
      </c>
      <c r="M284" s="402">
        <v>3553863.89</v>
      </c>
      <c r="N284" s="404">
        <v>314.26619999999997</v>
      </c>
      <c r="O284" s="402">
        <v>4398.34</v>
      </c>
      <c r="P284" s="401">
        <v>4398.34</v>
      </c>
    </row>
    <row r="285" spans="1:16" s="405" customFormat="1" ht="14.25" hidden="1" customHeight="1" x14ac:dyDescent="0.35">
      <c r="A285" s="398" t="s">
        <v>699</v>
      </c>
      <c r="B285" s="399" t="s">
        <v>700</v>
      </c>
      <c r="C285" s="399" t="s">
        <v>701</v>
      </c>
      <c r="D285" s="399" t="s">
        <v>716</v>
      </c>
      <c r="E285" s="399" t="s">
        <v>717</v>
      </c>
      <c r="F285" s="400">
        <v>41855725.840000004</v>
      </c>
      <c r="G285" s="401">
        <v>26472540.48</v>
      </c>
      <c r="H285" s="401">
        <v>5428535.7599999998</v>
      </c>
      <c r="I285" s="402">
        <v>2129208.25</v>
      </c>
      <c r="J285" s="402">
        <v>84178284.379999995</v>
      </c>
      <c r="K285" s="401">
        <v>119789744.73999999</v>
      </c>
      <c r="L285" s="403">
        <v>0</v>
      </c>
      <c r="M285" s="402">
        <v>0</v>
      </c>
      <c r="N285" s="404">
        <v>1342.5145999999997</v>
      </c>
      <c r="O285" s="402">
        <v>18789.259999999998</v>
      </c>
      <c r="P285" s="401">
        <v>18789.259999999998</v>
      </c>
    </row>
    <row r="286" spans="1:16" s="405" customFormat="1" ht="14.25" hidden="1" customHeight="1" x14ac:dyDescent="0.35">
      <c r="A286" s="398" t="s">
        <v>699</v>
      </c>
      <c r="B286" s="399" t="s">
        <v>700</v>
      </c>
      <c r="C286" s="399" t="s">
        <v>701</v>
      </c>
      <c r="D286" s="399" t="s">
        <v>718</v>
      </c>
      <c r="E286" s="399" t="s">
        <v>719</v>
      </c>
      <c r="F286" s="400">
        <v>17460357.170000002</v>
      </c>
      <c r="G286" s="401">
        <v>10620543.98</v>
      </c>
      <c r="H286" s="401">
        <v>2123934.46</v>
      </c>
      <c r="I286" s="402">
        <v>0</v>
      </c>
      <c r="J286" s="402">
        <v>21311155.27</v>
      </c>
      <c r="K286" s="401">
        <v>34351173.689999998</v>
      </c>
      <c r="L286" s="403">
        <v>0</v>
      </c>
      <c r="M286" s="402">
        <v>3326073.46</v>
      </c>
      <c r="N286" s="404">
        <v>268.14870000000008</v>
      </c>
      <c r="O286" s="402">
        <v>3752.9</v>
      </c>
      <c r="P286" s="401">
        <v>3752.9</v>
      </c>
    </row>
    <row r="287" spans="1:16" s="405" customFormat="1" ht="14.25" hidden="1" customHeight="1" x14ac:dyDescent="0.35">
      <c r="A287" s="398" t="s">
        <v>699</v>
      </c>
      <c r="B287" s="399" t="s">
        <v>700</v>
      </c>
      <c r="C287" s="399" t="s">
        <v>701</v>
      </c>
      <c r="D287" s="399" t="s">
        <v>720</v>
      </c>
      <c r="E287" s="399" t="s">
        <v>721</v>
      </c>
      <c r="F287" s="400">
        <v>50136063.899999999</v>
      </c>
      <c r="G287" s="401">
        <v>32195666.300000001</v>
      </c>
      <c r="H287" s="401">
        <v>6554350.9400000004</v>
      </c>
      <c r="I287" s="402">
        <v>11389222.289999999</v>
      </c>
      <c r="J287" s="402">
        <v>50115612.410000004</v>
      </c>
      <c r="K287" s="401">
        <v>101933420.90000001</v>
      </c>
      <c r="L287" s="403">
        <v>0</v>
      </c>
      <c r="M287" s="402">
        <v>0</v>
      </c>
      <c r="N287" s="404">
        <v>2685.1340999999993</v>
      </c>
      <c r="O287" s="402">
        <v>37580</v>
      </c>
      <c r="P287" s="401">
        <v>37580</v>
      </c>
    </row>
    <row r="288" spans="1:16" s="405" customFormat="1" ht="14.25" hidden="1" customHeight="1" x14ac:dyDescent="0.35">
      <c r="A288" s="398" t="s">
        <v>699</v>
      </c>
      <c r="B288" s="399" t="s">
        <v>700</v>
      </c>
      <c r="C288" s="399" t="s">
        <v>701</v>
      </c>
      <c r="D288" s="399" t="s">
        <v>722</v>
      </c>
      <c r="E288" s="399" t="s">
        <v>723</v>
      </c>
      <c r="F288" s="400">
        <v>22886171.609999999</v>
      </c>
      <c r="G288" s="401">
        <v>18972641.129999999</v>
      </c>
      <c r="H288" s="401">
        <v>3793655.09</v>
      </c>
      <c r="I288" s="402">
        <v>7371707.3700000001</v>
      </c>
      <c r="J288" s="402">
        <v>17678482.75</v>
      </c>
      <c r="K288" s="401">
        <v>48443727.439999998</v>
      </c>
      <c r="L288" s="403">
        <v>0</v>
      </c>
      <c r="M288" s="402">
        <v>0</v>
      </c>
      <c r="N288" s="404">
        <v>945.79790000000025</v>
      </c>
      <c r="O288" s="402">
        <v>13236.99</v>
      </c>
      <c r="P288" s="401">
        <v>13236.99</v>
      </c>
    </row>
    <row r="289" spans="1:16" s="405" customFormat="1" ht="14.25" hidden="1" customHeight="1" x14ac:dyDescent="0.35">
      <c r="A289" s="398" t="s">
        <v>699</v>
      </c>
      <c r="B289" s="399" t="s">
        <v>725</v>
      </c>
      <c r="C289" s="399" t="s">
        <v>726</v>
      </c>
      <c r="D289" s="399" t="s">
        <v>727</v>
      </c>
      <c r="E289" s="399" t="s">
        <v>728</v>
      </c>
      <c r="F289" s="400">
        <v>172626871.75</v>
      </c>
      <c r="G289" s="401">
        <v>44400268.060000002</v>
      </c>
      <c r="H289" s="401">
        <v>8839109.9499999993</v>
      </c>
      <c r="I289" s="402">
        <v>106295184.69</v>
      </c>
      <c r="J289" s="402">
        <v>279843883.93999994</v>
      </c>
      <c r="K289" s="401">
        <v>439378446.63999999</v>
      </c>
      <c r="L289" s="403">
        <v>0</v>
      </c>
      <c r="M289" s="402">
        <v>0</v>
      </c>
      <c r="N289" s="404">
        <v>34911.170781829831</v>
      </c>
      <c r="O289" s="402">
        <v>488601.92</v>
      </c>
      <c r="P289" s="401">
        <v>488601.92</v>
      </c>
    </row>
    <row r="290" spans="1:16" s="405" customFormat="1" ht="14.25" hidden="1" customHeight="1" x14ac:dyDescent="0.35">
      <c r="A290" s="398" t="s">
        <v>699</v>
      </c>
      <c r="B290" s="399" t="s">
        <v>725</v>
      </c>
      <c r="C290" s="399" t="s">
        <v>726</v>
      </c>
      <c r="D290" s="399" t="s">
        <v>729</v>
      </c>
      <c r="E290" s="399" t="s">
        <v>730</v>
      </c>
      <c r="F290" s="400">
        <v>83945373.010000005</v>
      </c>
      <c r="G290" s="401">
        <v>33882783.609999999</v>
      </c>
      <c r="H290" s="401">
        <v>6750496.0599999996</v>
      </c>
      <c r="I290" s="402">
        <v>22734202.960000001</v>
      </c>
      <c r="J290" s="402">
        <v>217417626.13999996</v>
      </c>
      <c r="K290" s="401">
        <v>280785108.76999998</v>
      </c>
      <c r="L290" s="403">
        <v>0</v>
      </c>
      <c r="M290" s="402">
        <v>0</v>
      </c>
      <c r="N290" s="404">
        <v>11158.075201619986</v>
      </c>
      <c r="O290" s="402">
        <v>156163.68</v>
      </c>
      <c r="P290" s="401">
        <v>156163.68</v>
      </c>
    </row>
    <row r="291" spans="1:16" s="405" customFormat="1" ht="14.25" hidden="1" customHeight="1" x14ac:dyDescent="0.35">
      <c r="A291" s="398" t="s">
        <v>699</v>
      </c>
      <c r="B291" s="399" t="s">
        <v>725</v>
      </c>
      <c r="C291" s="399" t="s">
        <v>726</v>
      </c>
      <c r="D291" s="399" t="s">
        <v>731</v>
      </c>
      <c r="E291" s="399" t="s">
        <v>732</v>
      </c>
      <c r="F291" s="400">
        <v>32740695.640000001</v>
      </c>
      <c r="G291" s="401">
        <v>23495323.949999999</v>
      </c>
      <c r="H291" s="401">
        <v>4683281.8499999996</v>
      </c>
      <c r="I291" s="402">
        <v>8938120.2300000004</v>
      </c>
      <c r="J291" s="402">
        <v>34736451.329999998</v>
      </c>
      <c r="K291" s="401">
        <v>71853177.359999999</v>
      </c>
      <c r="L291" s="403">
        <v>0</v>
      </c>
      <c r="M291" s="402">
        <v>0</v>
      </c>
      <c r="N291" s="404">
        <v>1482.6479000000002</v>
      </c>
      <c r="O291" s="402">
        <v>20750.509999999998</v>
      </c>
      <c r="P291" s="401">
        <v>20750.509999999998</v>
      </c>
    </row>
    <row r="292" spans="1:16" s="405" customFormat="1" ht="14.25" hidden="1" customHeight="1" x14ac:dyDescent="0.35">
      <c r="A292" s="398" t="s">
        <v>699</v>
      </c>
      <c r="B292" s="399" t="s">
        <v>725</v>
      </c>
      <c r="C292" s="399" t="s">
        <v>726</v>
      </c>
      <c r="D292" s="399" t="s">
        <v>733</v>
      </c>
      <c r="E292" s="399" t="s">
        <v>734</v>
      </c>
      <c r="F292" s="400">
        <v>14587273.359999999</v>
      </c>
      <c r="G292" s="401">
        <v>8844445.2699999996</v>
      </c>
      <c r="H292" s="401">
        <v>1757427.8</v>
      </c>
      <c r="I292" s="402">
        <v>72504.03</v>
      </c>
      <c r="J292" s="402">
        <v>9841032.75</v>
      </c>
      <c r="K292" s="401">
        <v>20515409.850000001</v>
      </c>
      <c r="L292" s="403">
        <v>0</v>
      </c>
      <c r="M292" s="402">
        <v>148701.54999999935</v>
      </c>
      <c r="N292" s="404">
        <v>371.07280000000003</v>
      </c>
      <c r="O292" s="402">
        <v>5193.38</v>
      </c>
      <c r="P292" s="401">
        <v>5193.38</v>
      </c>
    </row>
    <row r="293" spans="1:16" s="405" customFormat="1" ht="14.25" hidden="1" customHeight="1" x14ac:dyDescent="0.35">
      <c r="A293" s="398" t="s">
        <v>699</v>
      </c>
      <c r="B293" s="399" t="s">
        <v>725</v>
      </c>
      <c r="C293" s="399" t="s">
        <v>726</v>
      </c>
      <c r="D293" s="399" t="s">
        <v>735</v>
      </c>
      <c r="E293" s="399" t="s">
        <v>736</v>
      </c>
      <c r="F293" s="400">
        <v>42727118.079999998</v>
      </c>
      <c r="G293" s="401">
        <v>29589790.489999998</v>
      </c>
      <c r="H293" s="401">
        <v>5897592.3700000001</v>
      </c>
      <c r="I293" s="402">
        <v>557656.09</v>
      </c>
      <c r="J293" s="402">
        <v>23866339.899999999</v>
      </c>
      <c r="K293" s="401">
        <v>59911378.850000001</v>
      </c>
      <c r="L293" s="403">
        <v>0</v>
      </c>
      <c r="M293" s="402">
        <v>0</v>
      </c>
      <c r="N293" s="404">
        <v>1238.7720999999995</v>
      </c>
      <c r="O293" s="402">
        <v>17337.330000000002</v>
      </c>
      <c r="P293" s="401">
        <v>17337.330000000002</v>
      </c>
    </row>
    <row r="294" spans="1:16" s="405" customFormat="1" ht="14.25" hidden="1" customHeight="1" x14ac:dyDescent="0.35">
      <c r="A294" s="398" t="s">
        <v>699</v>
      </c>
      <c r="B294" s="399" t="s">
        <v>725</v>
      </c>
      <c r="C294" s="399" t="s">
        <v>726</v>
      </c>
      <c r="D294" s="399" t="s">
        <v>737</v>
      </c>
      <c r="E294" s="399" t="s">
        <v>738</v>
      </c>
      <c r="F294" s="400">
        <v>13348486.99</v>
      </c>
      <c r="G294" s="401">
        <v>8275169.6200000001</v>
      </c>
      <c r="H294" s="401">
        <v>1649361.69</v>
      </c>
      <c r="I294" s="402">
        <v>594527.9</v>
      </c>
      <c r="J294" s="402">
        <v>10380365.780000001</v>
      </c>
      <c r="K294" s="401">
        <v>20899424.989999998</v>
      </c>
      <c r="L294" s="403">
        <v>0</v>
      </c>
      <c r="M294" s="402">
        <v>0</v>
      </c>
      <c r="N294" s="404">
        <v>399.24730000000005</v>
      </c>
      <c r="O294" s="402">
        <v>5587.7</v>
      </c>
      <c r="P294" s="401">
        <v>5587.7</v>
      </c>
    </row>
    <row r="295" spans="1:16" s="405" customFormat="1" ht="14.25" hidden="1" customHeight="1" x14ac:dyDescent="0.35">
      <c r="A295" s="398" t="s">
        <v>699</v>
      </c>
      <c r="B295" s="399" t="s">
        <v>725</v>
      </c>
      <c r="C295" s="399" t="s">
        <v>726</v>
      </c>
      <c r="D295" s="399" t="s">
        <v>739</v>
      </c>
      <c r="E295" s="399" t="s">
        <v>740</v>
      </c>
      <c r="F295" s="400">
        <v>58865575.030000001</v>
      </c>
      <c r="G295" s="401">
        <v>33558860.340000004</v>
      </c>
      <c r="H295" s="401">
        <v>6691031.8399999999</v>
      </c>
      <c r="I295" s="402">
        <v>19777583.32</v>
      </c>
      <c r="J295" s="402">
        <v>46901607.149999991</v>
      </c>
      <c r="K295" s="401">
        <v>106929082.65000001</v>
      </c>
      <c r="L295" s="403">
        <v>0</v>
      </c>
      <c r="M295" s="402">
        <v>0</v>
      </c>
      <c r="N295" s="404">
        <v>6194.6877999999997</v>
      </c>
      <c r="O295" s="402">
        <v>86698.22</v>
      </c>
      <c r="P295" s="401">
        <v>86698.22</v>
      </c>
    </row>
    <row r="296" spans="1:16" s="405" customFormat="1" ht="14.25" hidden="1" customHeight="1" x14ac:dyDescent="0.35">
      <c r="A296" s="398" t="s">
        <v>699</v>
      </c>
      <c r="B296" s="399" t="s">
        <v>725</v>
      </c>
      <c r="C296" s="399" t="s">
        <v>726</v>
      </c>
      <c r="D296" s="399" t="s">
        <v>741</v>
      </c>
      <c r="E296" s="399" t="s">
        <v>742</v>
      </c>
      <c r="F296" s="400">
        <v>34146455.039999999</v>
      </c>
      <c r="G296" s="401">
        <v>21504485.649999999</v>
      </c>
      <c r="H296" s="401">
        <v>4285233.16</v>
      </c>
      <c r="I296" s="402">
        <v>14621587.91</v>
      </c>
      <c r="J296" s="402">
        <v>16562951.220000001</v>
      </c>
      <c r="K296" s="401">
        <v>56974257.939999998</v>
      </c>
      <c r="L296" s="403">
        <v>0</v>
      </c>
      <c r="M296" s="402">
        <v>0</v>
      </c>
      <c r="N296" s="404">
        <v>2882.0532000000021</v>
      </c>
      <c r="O296" s="402">
        <v>40335.99</v>
      </c>
      <c r="P296" s="401">
        <v>40335.99</v>
      </c>
    </row>
    <row r="297" spans="1:16" s="405" customFormat="1" ht="14.25" hidden="1" customHeight="1" x14ac:dyDescent="0.35">
      <c r="A297" s="398" t="s">
        <v>699</v>
      </c>
      <c r="B297" s="399" t="s">
        <v>725</v>
      </c>
      <c r="C297" s="399" t="s">
        <v>726</v>
      </c>
      <c r="D297" s="399" t="s">
        <v>743</v>
      </c>
      <c r="E297" s="399" t="s">
        <v>744</v>
      </c>
      <c r="F297" s="400">
        <v>16955621.43</v>
      </c>
      <c r="G297" s="401">
        <v>12899643.41</v>
      </c>
      <c r="H297" s="401">
        <v>2571661.59</v>
      </c>
      <c r="I297" s="402">
        <v>1253431.57</v>
      </c>
      <c r="J297" s="402">
        <v>13788157.510000002</v>
      </c>
      <c r="K297" s="401">
        <v>30512894.079999998</v>
      </c>
      <c r="L297" s="403">
        <v>0</v>
      </c>
      <c r="M297" s="402">
        <v>0</v>
      </c>
      <c r="N297" s="404">
        <v>450.78130000000016</v>
      </c>
      <c r="O297" s="402">
        <v>6308.94</v>
      </c>
      <c r="P297" s="401">
        <v>6308.94</v>
      </c>
    </row>
    <row r="298" spans="1:16" s="405" customFormat="1" ht="14.25" hidden="1" customHeight="1" x14ac:dyDescent="0.35">
      <c r="A298" s="398" t="s">
        <v>699</v>
      </c>
      <c r="B298" s="399" t="s">
        <v>725</v>
      </c>
      <c r="C298" s="399" t="s">
        <v>726</v>
      </c>
      <c r="D298" s="399" t="s">
        <v>745</v>
      </c>
      <c r="E298" s="399" t="s">
        <v>746</v>
      </c>
      <c r="F298" s="400">
        <v>27331544.149999999</v>
      </c>
      <c r="G298" s="401">
        <v>18841604.93</v>
      </c>
      <c r="H298" s="401">
        <v>3758547.93</v>
      </c>
      <c r="I298" s="402">
        <v>308770.89</v>
      </c>
      <c r="J298" s="402">
        <v>36972445.630000003</v>
      </c>
      <c r="K298" s="401">
        <v>59881369.380000003</v>
      </c>
      <c r="L298" s="403">
        <v>0</v>
      </c>
      <c r="M298" s="402">
        <v>304294.33000000194</v>
      </c>
      <c r="N298" s="404">
        <v>1051.4032999999993</v>
      </c>
      <c r="O298" s="402">
        <v>14714.99</v>
      </c>
      <c r="P298" s="401">
        <v>14714.99</v>
      </c>
    </row>
    <row r="299" spans="1:16" s="405" customFormat="1" ht="14.25" hidden="1" customHeight="1" x14ac:dyDescent="0.35">
      <c r="A299" s="398" t="s">
        <v>699</v>
      </c>
      <c r="B299" s="399" t="s">
        <v>725</v>
      </c>
      <c r="C299" s="399" t="s">
        <v>726</v>
      </c>
      <c r="D299" s="399" t="s">
        <v>747</v>
      </c>
      <c r="E299" s="399" t="s">
        <v>748</v>
      </c>
      <c r="F299" s="400">
        <v>44245770.340000004</v>
      </c>
      <c r="G299" s="401">
        <v>34549533.920000002</v>
      </c>
      <c r="H299" s="401">
        <v>6886835.6600000001</v>
      </c>
      <c r="I299" s="402">
        <v>7450838.0199999996</v>
      </c>
      <c r="J299" s="402">
        <v>22555939.559999999</v>
      </c>
      <c r="K299" s="401">
        <v>71443147.159999996</v>
      </c>
      <c r="L299" s="403">
        <v>0</v>
      </c>
      <c r="M299" s="402">
        <v>0</v>
      </c>
      <c r="N299" s="404">
        <v>1403.7418999999995</v>
      </c>
      <c r="O299" s="402">
        <v>19646.18</v>
      </c>
      <c r="P299" s="401">
        <v>19646.18</v>
      </c>
    </row>
    <row r="300" spans="1:16" s="405" customFormat="1" ht="14.25" hidden="1" customHeight="1" x14ac:dyDescent="0.35">
      <c r="A300" s="398" t="s">
        <v>699</v>
      </c>
      <c r="B300" s="399" t="s">
        <v>725</v>
      </c>
      <c r="C300" s="399" t="s">
        <v>726</v>
      </c>
      <c r="D300" s="399" t="s">
        <v>749</v>
      </c>
      <c r="E300" s="399" t="s">
        <v>750</v>
      </c>
      <c r="F300" s="400">
        <v>33032241.379999999</v>
      </c>
      <c r="G300" s="401">
        <v>22248304.719999999</v>
      </c>
      <c r="H300" s="401">
        <v>4434754.95</v>
      </c>
      <c r="I300" s="402">
        <v>4329642.59</v>
      </c>
      <c r="J300" s="402">
        <v>49353542.120000005</v>
      </c>
      <c r="K300" s="401">
        <v>80366244.379999995</v>
      </c>
      <c r="L300" s="403">
        <v>0</v>
      </c>
      <c r="M300" s="402">
        <v>0</v>
      </c>
      <c r="N300" s="404">
        <v>1063.3331999999994</v>
      </c>
      <c r="O300" s="402">
        <v>14881.96</v>
      </c>
      <c r="P300" s="401">
        <v>14881.96</v>
      </c>
    </row>
    <row r="301" spans="1:16" s="405" customFormat="1" ht="14.25" hidden="1" customHeight="1" x14ac:dyDescent="0.35">
      <c r="A301" s="398" t="s">
        <v>699</v>
      </c>
      <c r="B301" s="399" t="s">
        <v>725</v>
      </c>
      <c r="C301" s="399" t="s">
        <v>726</v>
      </c>
      <c r="D301" s="399" t="s">
        <v>751</v>
      </c>
      <c r="E301" s="399" t="s">
        <v>752</v>
      </c>
      <c r="F301" s="400">
        <v>27821231.32</v>
      </c>
      <c r="G301" s="401">
        <v>16895377.719999999</v>
      </c>
      <c r="H301" s="401">
        <v>3362174.47</v>
      </c>
      <c r="I301" s="402">
        <v>1507997.33</v>
      </c>
      <c r="J301" s="402">
        <v>7223152.040000001</v>
      </c>
      <c r="K301" s="401">
        <v>28988701.559999999</v>
      </c>
      <c r="L301" s="403">
        <v>0</v>
      </c>
      <c r="M301" s="402">
        <v>7529.5499999998137</v>
      </c>
      <c r="N301" s="404">
        <v>467.0180000000002</v>
      </c>
      <c r="O301" s="402">
        <v>6536.19</v>
      </c>
      <c r="P301" s="401">
        <v>6536.19</v>
      </c>
    </row>
    <row r="302" spans="1:16" s="405" customFormat="1" ht="14.25" hidden="1" customHeight="1" x14ac:dyDescent="0.35">
      <c r="A302" s="398" t="s">
        <v>699</v>
      </c>
      <c r="B302" s="399" t="s">
        <v>725</v>
      </c>
      <c r="C302" s="399" t="s">
        <v>726</v>
      </c>
      <c r="D302" s="399" t="s">
        <v>753</v>
      </c>
      <c r="E302" s="399" t="s">
        <v>754</v>
      </c>
      <c r="F302" s="400">
        <v>10737879.73</v>
      </c>
      <c r="G302" s="401">
        <v>6842957.8799999999</v>
      </c>
      <c r="H302" s="401">
        <v>1359594.12</v>
      </c>
      <c r="I302" s="402">
        <v>700179.44</v>
      </c>
      <c r="J302" s="402">
        <v>3272204.1500000004</v>
      </c>
      <c r="K302" s="401">
        <v>12174935.59</v>
      </c>
      <c r="L302" s="403">
        <v>0</v>
      </c>
      <c r="M302" s="402">
        <v>184406.21999999997</v>
      </c>
      <c r="N302" s="404">
        <v>182.38109999999998</v>
      </c>
      <c r="O302" s="402">
        <v>2552.5300000000002</v>
      </c>
      <c r="P302" s="401">
        <v>2552.5300000000002</v>
      </c>
    </row>
    <row r="303" spans="1:16" s="405" customFormat="1" ht="14.25" hidden="1" customHeight="1" x14ac:dyDescent="0.35">
      <c r="A303" s="398" t="s">
        <v>699</v>
      </c>
      <c r="B303" s="399" t="s">
        <v>725</v>
      </c>
      <c r="C303" s="399" t="s">
        <v>726</v>
      </c>
      <c r="D303" s="399" t="s">
        <v>755</v>
      </c>
      <c r="E303" s="399" t="s">
        <v>756</v>
      </c>
      <c r="F303" s="400">
        <v>28930068.739999998</v>
      </c>
      <c r="G303" s="401">
        <v>21942904.190000001</v>
      </c>
      <c r="H303" s="401">
        <v>4375263.46</v>
      </c>
      <c r="I303" s="402">
        <v>10449191.140000001</v>
      </c>
      <c r="J303" s="402">
        <v>14296860.390000001</v>
      </c>
      <c r="K303" s="401">
        <v>51064219.18</v>
      </c>
      <c r="L303" s="403">
        <v>0</v>
      </c>
      <c r="M303" s="402">
        <v>0</v>
      </c>
      <c r="N303" s="404">
        <v>1530.9578000000001</v>
      </c>
      <c r="O303" s="402">
        <v>21426.639999999999</v>
      </c>
      <c r="P303" s="401">
        <v>21426.639999999999</v>
      </c>
    </row>
    <row r="304" spans="1:16" s="405" customFormat="1" ht="14.25" hidden="1" customHeight="1" x14ac:dyDescent="0.35">
      <c r="A304" s="398" t="s">
        <v>699</v>
      </c>
      <c r="B304" s="399" t="s">
        <v>725</v>
      </c>
      <c r="C304" s="399" t="s">
        <v>726</v>
      </c>
      <c r="D304" s="399" t="s">
        <v>757</v>
      </c>
      <c r="E304" s="399" t="s">
        <v>758</v>
      </c>
      <c r="F304" s="400">
        <v>18832020.149999999</v>
      </c>
      <c r="G304" s="401">
        <v>12889835.91</v>
      </c>
      <c r="H304" s="401">
        <v>2568124.08</v>
      </c>
      <c r="I304" s="402">
        <v>3019808.08</v>
      </c>
      <c r="J304" s="402">
        <v>8691532.9400000013</v>
      </c>
      <c r="K304" s="401">
        <v>27169301.010000002</v>
      </c>
      <c r="L304" s="403">
        <v>0</v>
      </c>
      <c r="M304" s="402">
        <v>0</v>
      </c>
      <c r="N304" s="404">
        <v>566.27130000000011</v>
      </c>
      <c r="O304" s="402">
        <v>7925.29</v>
      </c>
      <c r="P304" s="401">
        <v>7925.29</v>
      </c>
    </row>
    <row r="305" spans="1:16" s="405" customFormat="1" ht="14.25" hidden="1" customHeight="1" x14ac:dyDescent="0.35">
      <c r="A305" s="398" t="s">
        <v>699</v>
      </c>
      <c r="B305" s="399" t="s">
        <v>760</v>
      </c>
      <c r="C305" s="399" t="s">
        <v>761</v>
      </c>
      <c r="D305" s="399" t="s">
        <v>762</v>
      </c>
      <c r="E305" s="399" t="s">
        <v>763</v>
      </c>
      <c r="F305" s="400">
        <v>182032812.30000001</v>
      </c>
      <c r="G305" s="401">
        <v>48786638.009999998</v>
      </c>
      <c r="H305" s="401">
        <v>9197679.8900000006</v>
      </c>
      <c r="I305" s="402">
        <v>131099714.54000001</v>
      </c>
      <c r="J305" s="402">
        <v>429941998.21000004</v>
      </c>
      <c r="K305" s="401">
        <v>619026030.64999998</v>
      </c>
      <c r="L305" s="403">
        <v>0</v>
      </c>
      <c r="M305" s="402">
        <v>0</v>
      </c>
      <c r="N305" s="404">
        <v>44048.266693249934</v>
      </c>
      <c r="O305" s="402">
        <v>616480.84</v>
      </c>
      <c r="P305" s="401">
        <v>616480.84</v>
      </c>
    </row>
    <row r="306" spans="1:16" s="405" customFormat="1" ht="14.25" hidden="1" customHeight="1" x14ac:dyDescent="0.35">
      <c r="A306" s="398" t="s">
        <v>699</v>
      </c>
      <c r="B306" s="399" t="s">
        <v>760</v>
      </c>
      <c r="C306" s="399" t="s">
        <v>761</v>
      </c>
      <c r="D306" s="399" t="s">
        <v>764</v>
      </c>
      <c r="E306" s="399" t="s">
        <v>765</v>
      </c>
      <c r="F306" s="400">
        <v>115796214.81</v>
      </c>
      <c r="G306" s="401">
        <v>56616589.460000001</v>
      </c>
      <c r="H306" s="401">
        <v>10675233.039999999</v>
      </c>
      <c r="I306" s="402">
        <v>29044668.27</v>
      </c>
      <c r="J306" s="402">
        <v>165621212.42000002</v>
      </c>
      <c r="K306" s="401">
        <v>261957703.19</v>
      </c>
      <c r="L306" s="403">
        <v>0</v>
      </c>
      <c r="M306" s="402">
        <v>0</v>
      </c>
      <c r="N306" s="404">
        <v>9831.4461000000101</v>
      </c>
      <c r="O306" s="402">
        <v>137596.75</v>
      </c>
      <c r="P306" s="401">
        <v>137596.75</v>
      </c>
    </row>
    <row r="307" spans="1:16" s="405" customFormat="1" ht="14.25" hidden="1" customHeight="1" x14ac:dyDescent="0.35">
      <c r="A307" s="398" t="s">
        <v>699</v>
      </c>
      <c r="B307" s="399" t="s">
        <v>760</v>
      </c>
      <c r="C307" s="399" t="s">
        <v>761</v>
      </c>
      <c r="D307" s="399" t="s">
        <v>766</v>
      </c>
      <c r="E307" s="399" t="s">
        <v>767</v>
      </c>
      <c r="F307" s="400">
        <v>49744394.18</v>
      </c>
      <c r="G307" s="401">
        <v>33786258.049999997</v>
      </c>
      <c r="H307" s="401">
        <v>6341160.1500000004</v>
      </c>
      <c r="I307" s="402">
        <v>21845888.309999999</v>
      </c>
      <c r="J307" s="402">
        <v>47667482.269999996</v>
      </c>
      <c r="K307" s="401">
        <v>109640788.78</v>
      </c>
      <c r="L307" s="403">
        <v>0</v>
      </c>
      <c r="M307" s="402">
        <v>0</v>
      </c>
      <c r="N307" s="404">
        <v>5012.3318000000027</v>
      </c>
      <c r="O307" s="402">
        <v>70150.47</v>
      </c>
      <c r="P307" s="401">
        <v>70150.47</v>
      </c>
    </row>
    <row r="308" spans="1:16" s="405" customFormat="1" ht="14.25" hidden="1" customHeight="1" x14ac:dyDescent="0.35">
      <c r="A308" s="398" t="s">
        <v>699</v>
      </c>
      <c r="B308" s="399" t="s">
        <v>760</v>
      </c>
      <c r="C308" s="399" t="s">
        <v>761</v>
      </c>
      <c r="D308" s="399" t="s">
        <v>768</v>
      </c>
      <c r="E308" s="399" t="s">
        <v>769</v>
      </c>
      <c r="F308" s="400">
        <v>61575776.640000001</v>
      </c>
      <c r="G308" s="401">
        <v>42884569.920000002</v>
      </c>
      <c r="H308" s="401">
        <v>8047668.71</v>
      </c>
      <c r="I308" s="402">
        <v>21933885.609999999</v>
      </c>
      <c r="J308" s="402">
        <v>152264113.60000002</v>
      </c>
      <c r="K308" s="401">
        <v>225130237.84</v>
      </c>
      <c r="L308" s="403">
        <v>0</v>
      </c>
      <c r="M308" s="402">
        <v>0</v>
      </c>
      <c r="N308" s="404">
        <v>4628.9221000000007</v>
      </c>
      <c r="O308" s="402">
        <v>64784.43</v>
      </c>
      <c r="P308" s="401">
        <v>64784.43</v>
      </c>
    </row>
    <row r="309" spans="1:16" s="405" customFormat="1" ht="14.25" hidden="1" customHeight="1" x14ac:dyDescent="0.35">
      <c r="A309" s="398" t="s">
        <v>699</v>
      </c>
      <c r="B309" s="399" t="s">
        <v>760</v>
      </c>
      <c r="C309" s="399" t="s">
        <v>761</v>
      </c>
      <c r="D309" s="399" t="s">
        <v>770</v>
      </c>
      <c r="E309" s="399" t="s">
        <v>771</v>
      </c>
      <c r="F309" s="400">
        <v>44447491.159999996</v>
      </c>
      <c r="G309" s="401">
        <v>30240302.91</v>
      </c>
      <c r="H309" s="401">
        <v>5675843.6900000004</v>
      </c>
      <c r="I309" s="402">
        <v>1554748.14</v>
      </c>
      <c r="J309" s="402">
        <v>89429571.810000002</v>
      </c>
      <c r="K309" s="401">
        <v>126900466.55</v>
      </c>
      <c r="L309" s="403">
        <v>0</v>
      </c>
      <c r="M309" s="402">
        <v>0</v>
      </c>
      <c r="N309" s="404">
        <v>1553.7198000000001</v>
      </c>
      <c r="O309" s="402">
        <v>21745.200000000001</v>
      </c>
      <c r="P309" s="401">
        <v>21745.200000000001</v>
      </c>
    </row>
    <row r="310" spans="1:16" s="405" customFormat="1" ht="14.25" hidden="1" customHeight="1" x14ac:dyDescent="0.35">
      <c r="A310" s="398" t="s">
        <v>699</v>
      </c>
      <c r="B310" s="399" t="s">
        <v>760</v>
      </c>
      <c r="C310" s="399" t="s">
        <v>761</v>
      </c>
      <c r="D310" s="399" t="s">
        <v>772</v>
      </c>
      <c r="E310" s="399" t="s">
        <v>773</v>
      </c>
      <c r="F310" s="400">
        <v>41277730.579999998</v>
      </c>
      <c r="G310" s="401">
        <v>27812951.760000002</v>
      </c>
      <c r="H310" s="401">
        <v>5219669.38</v>
      </c>
      <c r="I310" s="402">
        <v>9158325.7599999998</v>
      </c>
      <c r="J310" s="402">
        <v>36082083.320000008</v>
      </c>
      <c r="K310" s="401">
        <v>78273030.219999999</v>
      </c>
      <c r="L310" s="403">
        <v>0</v>
      </c>
      <c r="M310" s="402">
        <v>0</v>
      </c>
      <c r="N310" s="404">
        <v>2462.9035999999992</v>
      </c>
      <c r="O310" s="402">
        <v>34469.75</v>
      </c>
      <c r="P310" s="401">
        <v>34469.75</v>
      </c>
    </row>
    <row r="311" spans="1:16" s="405" customFormat="1" ht="14.25" hidden="1" customHeight="1" x14ac:dyDescent="0.35">
      <c r="A311" s="398" t="s">
        <v>699</v>
      </c>
      <c r="B311" s="399" t="s">
        <v>760</v>
      </c>
      <c r="C311" s="399" t="s">
        <v>761</v>
      </c>
      <c r="D311" s="399" t="s">
        <v>774</v>
      </c>
      <c r="E311" s="399" t="s">
        <v>775</v>
      </c>
      <c r="F311" s="400">
        <v>34922338.340000004</v>
      </c>
      <c r="G311" s="401">
        <v>22620610.469999999</v>
      </c>
      <c r="H311" s="401">
        <v>4247030.7</v>
      </c>
      <c r="I311" s="402">
        <v>5211512.7</v>
      </c>
      <c r="J311" s="402">
        <v>57859682.970000006</v>
      </c>
      <c r="K311" s="401">
        <v>89938836.840000004</v>
      </c>
      <c r="L311" s="403">
        <v>0</v>
      </c>
      <c r="M311" s="402">
        <v>1095420.379999999</v>
      </c>
      <c r="N311" s="404">
        <v>1738.3732000000011</v>
      </c>
      <c r="O311" s="402">
        <v>24329.53</v>
      </c>
      <c r="P311" s="401">
        <v>24329.53</v>
      </c>
    </row>
    <row r="312" spans="1:16" s="405" customFormat="1" ht="14.25" hidden="1" customHeight="1" x14ac:dyDescent="0.35">
      <c r="A312" s="398" t="s">
        <v>699</v>
      </c>
      <c r="B312" s="399" t="s">
        <v>760</v>
      </c>
      <c r="C312" s="399" t="s">
        <v>761</v>
      </c>
      <c r="D312" s="399" t="s">
        <v>776</v>
      </c>
      <c r="E312" s="399" t="s">
        <v>777</v>
      </c>
      <c r="F312" s="400">
        <v>38614280.399999999</v>
      </c>
      <c r="G312" s="401">
        <v>24787412.100000001</v>
      </c>
      <c r="H312" s="401">
        <v>4652765.09</v>
      </c>
      <c r="I312" s="402">
        <v>7431860.8399999999</v>
      </c>
      <c r="J312" s="402">
        <v>49745676.199999996</v>
      </c>
      <c r="K312" s="401">
        <v>86617714.230000004</v>
      </c>
      <c r="L312" s="403">
        <v>0</v>
      </c>
      <c r="M312" s="402">
        <v>34553.989999998361</v>
      </c>
      <c r="N312" s="404">
        <v>1941.2336999999998</v>
      </c>
      <c r="O312" s="402">
        <v>27168.68</v>
      </c>
      <c r="P312" s="401">
        <v>27168.68</v>
      </c>
    </row>
    <row r="313" spans="1:16" s="405" customFormat="1" ht="14.25" hidden="1" customHeight="1" x14ac:dyDescent="0.35">
      <c r="A313" s="398" t="s">
        <v>699</v>
      </c>
      <c r="B313" s="399" t="s">
        <v>760</v>
      </c>
      <c r="C313" s="399" t="s">
        <v>761</v>
      </c>
      <c r="D313" s="399" t="s">
        <v>778</v>
      </c>
      <c r="E313" s="399" t="s">
        <v>779</v>
      </c>
      <c r="F313" s="400">
        <v>81348919.269999996</v>
      </c>
      <c r="G313" s="401">
        <v>52069387.32</v>
      </c>
      <c r="H313" s="401">
        <v>9772346.8800000008</v>
      </c>
      <c r="I313" s="402">
        <v>23603261.57</v>
      </c>
      <c r="J313" s="402">
        <v>152745001.87</v>
      </c>
      <c r="K313" s="401">
        <v>238189997.63999999</v>
      </c>
      <c r="L313" s="403">
        <v>0</v>
      </c>
      <c r="M313" s="402">
        <v>0</v>
      </c>
      <c r="N313" s="404">
        <v>6078.902299999997</v>
      </c>
      <c r="O313" s="402">
        <v>85077.74</v>
      </c>
      <c r="P313" s="401">
        <v>85077.74</v>
      </c>
    </row>
    <row r="314" spans="1:16" s="405" customFormat="1" ht="14.25" hidden="1" customHeight="1" x14ac:dyDescent="0.35">
      <c r="A314" s="398" t="s">
        <v>699</v>
      </c>
      <c r="B314" s="399" t="s">
        <v>760</v>
      </c>
      <c r="C314" s="399" t="s">
        <v>761</v>
      </c>
      <c r="D314" s="399" t="s">
        <v>780</v>
      </c>
      <c r="E314" s="399" t="s">
        <v>781</v>
      </c>
      <c r="F314" s="400">
        <v>37893027.850000001</v>
      </c>
      <c r="G314" s="401">
        <v>25700556.41</v>
      </c>
      <c r="H314" s="401">
        <v>4822217.72</v>
      </c>
      <c r="I314" s="402">
        <v>8681107.9299999997</v>
      </c>
      <c r="J314" s="402">
        <v>24914623.609999999</v>
      </c>
      <c r="K314" s="401">
        <v>64118505.670000002</v>
      </c>
      <c r="L314" s="403">
        <v>0</v>
      </c>
      <c r="M314" s="402">
        <v>0</v>
      </c>
      <c r="N314" s="404">
        <v>1634.8849</v>
      </c>
      <c r="O314" s="402">
        <v>22881.15</v>
      </c>
      <c r="P314" s="401">
        <v>22881.15</v>
      </c>
    </row>
    <row r="315" spans="1:16" s="405" customFormat="1" ht="14.25" hidden="1" customHeight="1" x14ac:dyDescent="0.35">
      <c r="A315" s="398" t="s">
        <v>699</v>
      </c>
      <c r="B315" s="399" t="s">
        <v>783</v>
      </c>
      <c r="C315" s="399" t="s">
        <v>784</v>
      </c>
      <c r="D315" s="399" t="s">
        <v>785</v>
      </c>
      <c r="E315" s="399" t="s">
        <v>786</v>
      </c>
      <c r="F315" s="400">
        <v>331704381.85000002</v>
      </c>
      <c r="G315" s="401">
        <v>81234087.129999995</v>
      </c>
      <c r="H315" s="401">
        <v>16067824.189999999</v>
      </c>
      <c r="I315" s="402">
        <v>135216497.25999999</v>
      </c>
      <c r="J315" s="402">
        <v>477160227.57000005</v>
      </c>
      <c r="K315" s="401">
        <v>709678636.14999998</v>
      </c>
      <c r="L315" s="403">
        <v>0</v>
      </c>
      <c r="M315" s="402">
        <v>0</v>
      </c>
      <c r="N315" s="404">
        <v>47769.186122470062</v>
      </c>
      <c r="O315" s="402">
        <v>668557.25</v>
      </c>
      <c r="P315" s="401">
        <v>668557.25</v>
      </c>
    </row>
    <row r="316" spans="1:16" s="405" customFormat="1" ht="14.25" hidden="1" customHeight="1" x14ac:dyDescent="0.35">
      <c r="A316" s="398" t="s">
        <v>699</v>
      </c>
      <c r="B316" s="399" t="s">
        <v>783</v>
      </c>
      <c r="C316" s="399" t="s">
        <v>784</v>
      </c>
      <c r="D316" s="399" t="s">
        <v>787</v>
      </c>
      <c r="E316" s="399" t="s">
        <v>788</v>
      </c>
      <c r="F316" s="400">
        <v>81637477.959999993</v>
      </c>
      <c r="G316" s="401">
        <v>52995802.170000002</v>
      </c>
      <c r="H316" s="401">
        <v>10484389.66</v>
      </c>
      <c r="I316" s="402">
        <v>9552846.2599999998</v>
      </c>
      <c r="J316" s="402">
        <v>84351065.599999994</v>
      </c>
      <c r="K316" s="401">
        <v>157384103.69</v>
      </c>
      <c r="L316" s="403">
        <v>0</v>
      </c>
      <c r="M316" s="402">
        <v>0</v>
      </c>
      <c r="N316" s="404">
        <v>3070.3088000000007</v>
      </c>
      <c r="O316" s="402">
        <v>42970.74</v>
      </c>
      <c r="P316" s="401">
        <v>42970.74</v>
      </c>
    </row>
    <row r="317" spans="1:16" s="405" customFormat="1" ht="14.25" hidden="1" customHeight="1" x14ac:dyDescent="0.35">
      <c r="A317" s="398" t="s">
        <v>699</v>
      </c>
      <c r="B317" s="399" t="s">
        <v>783</v>
      </c>
      <c r="C317" s="399" t="s">
        <v>784</v>
      </c>
      <c r="D317" s="399" t="s">
        <v>789</v>
      </c>
      <c r="E317" s="399" t="s">
        <v>790</v>
      </c>
      <c r="F317" s="400">
        <v>35187865.939999998</v>
      </c>
      <c r="G317" s="401">
        <v>25654186.960000001</v>
      </c>
      <c r="H317" s="401">
        <v>5073917.03</v>
      </c>
      <c r="I317" s="402">
        <v>5170175.13</v>
      </c>
      <c r="J317" s="402">
        <v>45455203.950000003</v>
      </c>
      <c r="K317" s="401">
        <v>81353483.069999993</v>
      </c>
      <c r="L317" s="403">
        <v>0</v>
      </c>
      <c r="M317" s="402">
        <v>0</v>
      </c>
      <c r="N317" s="404">
        <v>1488.2512999999999</v>
      </c>
      <c r="O317" s="402">
        <v>20828.93</v>
      </c>
      <c r="P317" s="401">
        <v>20828.93</v>
      </c>
    </row>
    <row r="318" spans="1:16" s="405" customFormat="1" ht="14.25" hidden="1" customHeight="1" x14ac:dyDescent="0.35">
      <c r="A318" s="398" t="s">
        <v>699</v>
      </c>
      <c r="B318" s="399" t="s">
        <v>783</v>
      </c>
      <c r="C318" s="399" t="s">
        <v>784</v>
      </c>
      <c r="D318" s="399" t="s">
        <v>791</v>
      </c>
      <c r="E318" s="399" t="s">
        <v>792</v>
      </c>
      <c r="F318" s="400">
        <v>21280200.390000001</v>
      </c>
      <c r="G318" s="401">
        <v>14101535.93</v>
      </c>
      <c r="H318" s="401">
        <v>2789400.56</v>
      </c>
      <c r="I318" s="402">
        <v>4954205.9800000004</v>
      </c>
      <c r="J318" s="402">
        <v>29386113.920000002</v>
      </c>
      <c r="K318" s="401">
        <v>51231256.390000001</v>
      </c>
      <c r="L318" s="403">
        <v>0</v>
      </c>
      <c r="M318" s="402">
        <v>961143.74000000022</v>
      </c>
      <c r="N318" s="404">
        <v>1483.5708</v>
      </c>
      <c r="O318" s="402">
        <v>20763.43</v>
      </c>
      <c r="P318" s="401">
        <v>20763.43</v>
      </c>
    </row>
    <row r="319" spans="1:16" s="405" customFormat="1" ht="14.25" hidden="1" customHeight="1" x14ac:dyDescent="0.35">
      <c r="A319" s="398" t="s">
        <v>699</v>
      </c>
      <c r="B319" s="399" t="s">
        <v>783</v>
      </c>
      <c r="C319" s="399" t="s">
        <v>784</v>
      </c>
      <c r="D319" s="399" t="s">
        <v>793</v>
      </c>
      <c r="E319" s="399" t="s">
        <v>794</v>
      </c>
      <c r="F319" s="400">
        <v>26173267.98</v>
      </c>
      <c r="G319" s="401">
        <v>18392838.289999999</v>
      </c>
      <c r="H319" s="401">
        <v>3640070.27</v>
      </c>
      <c r="I319" s="402">
        <v>1268808.05</v>
      </c>
      <c r="J319" s="402">
        <v>69982360.310000002</v>
      </c>
      <c r="K319" s="401">
        <v>93284076.920000002</v>
      </c>
      <c r="L319" s="403">
        <v>0</v>
      </c>
      <c r="M319" s="402">
        <v>134336.77000000048</v>
      </c>
      <c r="N319" s="404">
        <v>774.96039999999959</v>
      </c>
      <c r="O319" s="402">
        <v>10846.02</v>
      </c>
      <c r="P319" s="401">
        <v>10846.02</v>
      </c>
    </row>
    <row r="320" spans="1:16" s="405" customFormat="1" ht="14.25" hidden="1" customHeight="1" x14ac:dyDescent="0.35">
      <c r="A320" s="398" t="s">
        <v>699</v>
      </c>
      <c r="B320" s="399" t="s">
        <v>783</v>
      </c>
      <c r="C320" s="399" t="s">
        <v>784</v>
      </c>
      <c r="D320" s="399" t="s">
        <v>795</v>
      </c>
      <c r="E320" s="399" t="s">
        <v>796</v>
      </c>
      <c r="F320" s="400">
        <v>37986019.719999999</v>
      </c>
      <c r="G320" s="401">
        <v>33036024.350000001</v>
      </c>
      <c r="H320" s="401">
        <v>6538337.9299999997</v>
      </c>
      <c r="I320" s="402">
        <v>5819577.9900000002</v>
      </c>
      <c r="J320" s="402">
        <v>45514333.68</v>
      </c>
      <c r="K320" s="401">
        <v>90908273.950000003</v>
      </c>
      <c r="L320" s="403">
        <v>0</v>
      </c>
      <c r="M320" s="402">
        <v>0</v>
      </c>
      <c r="N320" s="404">
        <v>1284.2785999999985</v>
      </c>
      <c r="O320" s="402">
        <v>17974.22</v>
      </c>
      <c r="P320" s="401">
        <v>17974.22</v>
      </c>
    </row>
    <row r="321" spans="1:16" s="405" customFormat="1" ht="14.25" hidden="1" customHeight="1" x14ac:dyDescent="0.35">
      <c r="A321" s="398" t="s">
        <v>699</v>
      </c>
      <c r="B321" s="399" t="s">
        <v>783</v>
      </c>
      <c r="C321" s="399" t="s">
        <v>784</v>
      </c>
      <c r="D321" s="399" t="s">
        <v>797</v>
      </c>
      <c r="E321" s="399" t="s">
        <v>798</v>
      </c>
      <c r="F321" s="400">
        <v>107183298.26000001</v>
      </c>
      <c r="G321" s="401">
        <v>70562030.439999998</v>
      </c>
      <c r="H321" s="401">
        <v>13961781.17</v>
      </c>
      <c r="I321" s="402">
        <v>41464899.170000002</v>
      </c>
      <c r="J321" s="402">
        <v>49627815.640000001</v>
      </c>
      <c r="K321" s="401">
        <v>175616526.41999999</v>
      </c>
      <c r="L321" s="403">
        <v>0</v>
      </c>
      <c r="M321" s="402">
        <v>0</v>
      </c>
      <c r="N321" s="404">
        <v>7592.7738000000036</v>
      </c>
      <c r="O321" s="402">
        <v>106265.24</v>
      </c>
      <c r="P321" s="401">
        <v>106265.24</v>
      </c>
    </row>
    <row r="322" spans="1:16" s="405" customFormat="1" ht="14.25" hidden="1" customHeight="1" x14ac:dyDescent="0.35">
      <c r="A322" s="398" t="s">
        <v>699</v>
      </c>
      <c r="B322" s="399" t="s">
        <v>783</v>
      </c>
      <c r="C322" s="399" t="s">
        <v>784</v>
      </c>
      <c r="D322" s="399" t="s">
        <v>799</v>
      </c>
      <c r="E322" s="399" t="s">
        <v>800</v>
      </c>
      <c r="F322" s="400">
        <v>19149494.289999999</v>
      </c>
      <c r="G322" s="401">
        <v>13518803.369999999</v>
      </c>
      <c r="H322" s="401">
        <v>2676381.44</v>
      </c>
      <c r="I322" s="402">
        <v>51321.47</v>
      </c>
      <c r="J322" s="402">
        <v>56472192.769999996</v>
      </c>
      <c r="K322" s="401">
        <v>72718699.049999997</v>
      </c>
      <c r="L322" s="403">
        <v>0</v>
      </c>
      <c r="M322" s="402">
        <v>612519.06000000052</v>
      </c>
      <c r="N322" s="404">
        <v>400.10310000000021</v>
      </c>
      <c r="O322" s="402">
        <v>5599.67</v>
      </c>
      <c r="P322" s="401">
        <v>5599.67</v>
      </c>
    </row>
    <row r="323" spans="1:16" s="405" customFormat="1" ht="14.25" hidden="1" customHeight="1" x14ac:dyDescent="0.35">
      <c r="A323" s="398" t="s">
        <v>699</v>
      </c>
      <c r="B323" s="399" t="s">
        <v>783</v>
      </c>
      <c r="C323" s="399" t="s">
        <v>784</v>
      </c>
      <c r="D323" s="399" t="s">
        <v>801</v>
      </c>
      <c r="E323" s="399" t="s">
        <v>802</v>
      </c>
      <c r="F323" s="400">
        <v>14509676.35</v>
      </c>
      <c r="G323" s="401">
        <v>9242397.3100000005</v>
      </c>
      <c r="H323" s="401">
        <v>1826086.04</v>
      </c>
      <c r="I323" s="402">
        <v>209697.06</v>
      </c>
      <c r="J323" s="402">
        <v>43929009.440000005</v>
      </c>
      <c r="K323" s="401">
        <v>55207189.850000001</v>
      </c>
      <c r="L323" s="403">
        <v>0</v>
      </c>
      <c r="M323" s="402">
        <v>456231.1799999997</v>
      </c>
      <c r="N323" s="404">
        <v>551.40480000000002</v>
      </c>
      <c r="O323" s="402">
        <v>7717.23</v>
      </c>
      <c r="P323" s="401">
        <v>7717.23</v>
      </c>
    </row>
    <row r="324" spans="1:16" s="405" customFormat="1" ht="14.25" hidden="1" customHeight="1" x14ac:dyDescent="0.35">
      <c r="A324" s="398" t="s">
        <v>699</v>
      </c>
      <c r="B324" s="399" t="s">
        <v>804</v>
      </c>
      <c r="C324" s="399" t="s">
        <v>805</v>
      </c>
      <c r="D324" s="399" t="s">
        <v>806</v>
      </c>
      <c r="E324" s="399" t="s">
        <v>807</v>
      </c>
      <c r="F324" s="400">
        <v>148222399.91</v>
      </c>
      <c r="G324" s="401">
        <v>48909816.350000001</v>
      </c>
      <c r="H324" s="401">
        <v>9805685.25</v>
      </c>
      <c r="I324" s="402">
        <v>162135195.53</v>
      </c>
      <c r="J324" s="402">
        <v>437072405.70000005</v>
      </c>
      <c r="K324" s="401">
        <v>657923102.83000004</v>
      </c>
      <c r="L324" s="403">
        <v>0</v>
      </c>
      <c r="M324" s="402">
        <v>0</v>
      </c>
      <c r="N324" s="404">
        <v>39213.491599389912</v>
      </c>
      <c r="O324" s="402">
        <v>548815.38</v>
      </c>
      <c r="P324" s="401">
        <v>548815.38</v>
      </c>
    </row>
    <row r="325" spans="1:16" s="405" customFormat="1" ht="14.25" hidden="1" customHeight="1" x14ac:dyDescent="0.35">
      <c r="A325" s="398" t="s">
        <v>699</v>
      </c>
      <c r="B325" s="399" t="s">
        <v>804</v>
      </c>
      <c r="C325" s="399" t="s">
        <v>805</v>
      </c>
      <c r="D325" s="399" t="s">
        <v>808</v>
      </c>
      <c r="E325" s="399" t="s">
        <v>809</v>
      </c>
      <c r="F325" s="400">
        <v>139472071.02000001</v>
      </c>
      <c r="G325" s="401">
        <v>63405936.140000001</v>
      </c>
      <c r="H325" s="401">
        <v>12662406.550000001</v>
      </c>
      <c r="I325" s="402">
        <v>60143938.780000001</v>
      </c>
      <c r="J325" s="402">
        <v>244699941.28999996</v>
      </c>
      <c r="K325" s="401">
        <v>380912222.75999999</v>
      </c>
      <c r="L325" s="403">
        <v>0</v>
      </c>
      <c r="M325" s="402">
        <v>0</v>
      </c>
      <c r="N325" s="404">
        <v>12788.465400000016</v>
      </c>
      <c r="O325" s="402">
        <v>178981.93</v>
      </c>
      <c r="P325" s="401">
        <v>178981.93</v>
      </c>
    </row>
    <row r="326" spans="1:16" s="405" customFormat="1" ht="14.25" hidden="1" customHeight="1" x14ac:dyDescent="0.35">
      <c r="A326" s="398" t="s">
        <v>699</v>
      </c>
      <c r="B326" s="399" t="s">
        <v>811</v>
      </c>
      <c r="C326" s="399" t="s">
        <v>812</v>
      </c>
      <c r="D326" s="399" t="s">
        <v>813</v>
      </c>
      <c r="E326" s="399" t="s">
        <v>814</v>
      </c>
      <c r="F326" s="400">
        <v>50533926.909999996</v>
      </c>
      <c r="G326" s="401">
        <v>19275629.600000001</v>
      </c>
      <c r="H326" s="401">
        <v>3655430.67</v>
      </c>
      <c r="I326" s="402">
        <v>14973793.57</v>
      </c>
      <c r="J326" s="402">
        <v>178870546.56999999</v>
      </c>
      <c r="K326" s="401">
        <v>216775400.41</v>
      </c>
      <c r="L326" s="403">
        <v>0</v>
      </c>
      <c r="M326" s="402">
        <v>0</v>
      </c>
      <c r="N326" s="404">
        <v>12775.094548549991</v>
      </c>
      <c r="O326" s="402">
        <v>178794.8</v>
      </c>
      <c r="P326" s="401">
        <v>178794.8</v>
      </c>
    </row>
    <row r="327" spans="1:16" s="405" customFormat="1" ht="14.25" hidden="1" customHeight="1" x14ac:dyDescent="0.35">
      <c r="A327" s="398" t="s">
        <v>699</v>
      </c>
      <c r="B327" s="399" t="s">
        <v>811</v>
      </c>
      <c r="C327" s="399" t="s">
        <v>812</v>
      </c>
      <c r="D327" s="399" t="s">
        <v>815</v>
      </c>
      <c r="E327" s="399" t="s">
        <v>816</v>
      </c>
      <c r="F327" s="400">
        <v>28002659.84</v>
      </c>
      <c r="G327" s="401">
        <v>17129270.039999999</v>
      </c>
      <c r="H327" s="401">
        <v>3284480.2</v>
      </c>
      <c r="I327" s="402">
        <v>0</v>
      </c>
      <c r="J327" s="402">
        <v>54232108.989999987</v>
      </c>
      <c r="K327" s="401">
        <v>74645859.230000004</v>
      </c>
      <c r="L327" s="403">
        <v>0</v>
      </c>
      <c r="M327" s="402">
        <v>7761011.1400000006</v>
      </c>
      <c r="N327" s="404">
        <v>987.80459999999994</v>
      </c>
      <c r="O327" s="402">
        <v>13824.89</v>
      </c>
      <c r="P327" s="401">
        <v>13824.89</v>
      </c>
    </row>
    <row r="328" spans="1:16" s="405" customFormat="1" ht="14.25" hidden="1" customHeight="1" x14ac:dyDescent="0.35">
      <c r="A328" s="398" t="s">
        <v>699</v>
      </c>
      <c r="B328" s="399" t="s">
        <v>811</v>
      </c>
      <c r="C328" s="399" t="s">
        <v>812</v>
      </c>
      <c r="D328" s="399" t="s">
        <v>817</v>
      </c>
      <c r="E328" s="399" t="s">
        <v>818</v>
      </c>
      <c r="F328" s="400">
        <v>22390812.27</v>
      </c>
      <c r="G328" s="401">
        <v>16791316.379999999</v>
      </c>
      <c r="H328" s="401">
        <v>3183289.53</v>
      </c>
      <c r="I328" s="402">
        <v>0</v>
      </c>
      <c r="J328" s="402">
        <v>48802513.57</v>
      </c>
      <c r="K328" s="401">
        <v>68777119.480000004</v>
      </c>
      <c r="L328" s="403">
        <v>0</v>
      </c>
      <c r="M328" s="402">
        <v>3289547.71</v>
      </c>
      <c r="N328" s="404">
        <v>129.9726</v>
      </c>
      <c r="O328" s="402">
        <v>1819.04</v>
      </c>
      <c r="P328" s="401">
        <v>1819.04</v>
      </c>
    </row>
    <row r="329" spans="1:16" s="405" customFormat="1" ht="14.25" hidden="1" customHeight="1" x14ac:dyDescent="0.35">
      <c r="A329" s="398" t="s">
        <v>699</v>
      </c>
      <c r="B329" s="399" t="s">
        <v>820</v>
      </c>
      <c r="C329" s="399" t="s">
        <v>821</v>
      </c>
      <c r="D329" s="399" t="s">
        <v>822</v>
      </c>
      <c r="E329" s="399" t="s">
        <v>823</v>
      </c>
      <c r="F329" s="400">
        <v>77121951.980000004</v>
      </c>
      <c r="G329" s="401">
        <v>19145005.52</v>
      </c>
      <c r="H329" s="401">
        <v>3728201.32</v>
      </c>
      <c r="I329" s="402">
        <v>13281571.41</v>
      </c>
      <c r="J329" s="402">
        <v>220963176.69999999</v>
      </c>
      <c r="K329" s="401">
        <v>257117954.94999999</v>
      </c>
      <c r="L329" s="403">
        <v>0</v>
      </c>
      <c r="M329" s="402">
        <v>0</v>
      </c>
      <c r="N329" s="404">
        <v>21893.762798249976</v>
      </c>
      <c r="O329" s="402">
        <v>306415.81</v>
      </c>
      <c r="P329" s="401">
        <v>306415.81</v>
      </c>
    </row>
    <row r="330" spans="1:16" s="405" customFormat="1" ht="14.25" hidden="1" customHeight="1" x14ac:dyDescent="0.35">
      <c r="A330" s="398" t="s">
        <v>699</v>
      </c>
      <c r="B330" s="399" t="s">
        <v>820</v>
      </c>
      <c r="C330" s="399" t="s">
        <v>821</v>
      </c>
      <c r="D330" s="399" t="s">
        <v>824</v>
      </c>
      <c r="E330" s="399" t="s">
        <v>825</v>
      </c>
      <c r="F330" s="400">
        <v>25781205.260000002</v>
      </c>
      <c r="G330" s="401">
        <v>17574969.969999999</v>
      </c>
      <c r="H330" s="401">
        <v>3423222.37</v>
      </c>
      <c r="I330" s="402">
        <v>545492.1</v>
      </c>
      <c r="J330" s="402">
        <v>39836258.159999996</v>
      </c>
      <c r="K330" s="401">
        <v>61379942.600000001</v>
      </c>
      <c r="L330" s="403">
        <v>0</v>
      </c>
      <c r="M330" s="402">
        <v>1191700.0100000007</v>
      </c>
      <c r="N330" s="404">
        <v>573.15840000000014</v>
      </c>
      <c r="O330" s="402">
        <v>8021.68</v>
      </c>
      <c r="P330" s="401">
        <v>8021.68</v>
      </c>
    </row>
    <row r="331" spans="1:16" s="405" customFormat="1" ht="14.25" hidden="1" customHeight="1" x14ac:dyDescent="0.35">
      <c r="A331" s="398" t="s">
        <v>699</v>
      </c>
      <c r="B331" s="399" t="s">
        <v>820</v>
      </c>
      <c r="C331" s="399" t="s">
        <v>821</v>
      </c>
      <c r="D331" s="399" t="s">
        <v>826</v>
      </c>
      <c r="E331" s="399" t="s">
        <v>827</v>
      </c>
      <c r="F331" s="400">
        <v>19830219.309999999</v>
      </c>
      <c r="G331" s="401">
        <v>11975545.470000001</v>
      </c>
      <c r="H331" s="401">
        <v>2336698.31</v>
      </c>
      <c r="I331" s="402">
        <v>0</v>
      </c>
      <c r="J331" s="402">
        <v>47518901.090000004</v>
      </c>
      <c r="K331" s="401">
        <v>61831144.869999997</v>
      </c>
      <c r="L331" s="403">
        <v>0</v>
      </c>
      <c r="M331" s="402">
        <v>1380731.6099999994</v>
      </c>
      <c r="N331" s="404">
        <v>657.6506000000004</v>
      </c>
      <c r="O331" s="402">
        <v>9204.2000000000007</v>
      </c>
      <c r="P331" s="401">
        <v>9204.2000000000007</v>
      </c>
    </row>
    <row r="332" spans="1:16" s="405" customFormat="1" ht="14.25" hidden="1" customHeight="1" x14ac:dyDescent="0.35">
      <c r="A332" s="398" t="s">
        <v>699</v>
      </c>
      <c r="B332" s="399" t="s">
        <v>820</v>
      </c>
      <c r="C332" s="399" t="s">
        <v>821</v>
      </c>
      <c r="D332" s="399" t="s">
        <v>828</v>
      </c>
      <c r="E332" s="399" t="s">
        <v>829</v>
      </c>
      <c r="F332" s="400">
        <v>55409248.600000001</v>
      </c>
      <c r="G332" s="401">
        <v>33496223.43</v>
      </c>
      <c r="H332" s="401">
        <v>6520524.8899999997</v>
      </c>
      <c r="I332" s="402">
        <v>7517647.0700000003</v>
      </c>
      <c r="J332" s="402">
        <v>104406515.16</v>
      </c>
      <c r="K332" s="401">
        <v>151940910.55000001</v>
      </c>
      <c r="L332" s="403">
        <v>0</v>
      </c>
      <c r="M332" s="402">
        <v>0</v>
      </c>
      <c r="N332" s="404">
        <v>2473.5722999999998</v>
      </c>
      <c r="O332" s="402">
        <v>34619.07</v>
      </c>
      <c r="P332" s="401">
        <v>34619.07</v>
      </c>
    </row>
    <row r="333" spans="1:16" s="405" customFormat="1" ht="14.25" hidden="1" customHeight="1" x14ac:dyDescent="0.35">
      <c r="A333" s="398" t="s">
        <v>699</v>
      </c>
      <c r="B333" s="399" t="s">
        <v>820</v>
      </c>
      <c r="C333" s="399" t="s">
        <v>821</v>
      </c>
      <c r="D333" s="399" t="s">
        <v>830</v>
      </c>
      <c r="E333" s="399" t="s">
        <v>831</v>
      </c>
      <c r="F333" s="400">
        <v>46952312.109999999</v>
      </c>
      <c r="G333" s="401">
        <v>34628464.189999998</v>
      </c>
      <c r="H333" s="401">
        <v>6738256.0199999996</v>
      </c>
      <c r="I333" s="402">
        <v>4924619.17</v>
      </c>
      <c r="J333" s="402">
        <v>95884607.400000006</v>
      </c>
      <c r="K333" s="401">
        <v>142175946.78</v>
      </c>
      <c r="L333" s="403">
        <v>0</v>
      </c>
      <c r="M333" s="402">
        <v>0</v>
      </c>
      <c r="N333" s="404">
        <v>1848.8261999999997</v>
      </c>
      <c r="O333" s="402">
        <v>25875.39</v>
      </c>
      <c r="P333" s="401">
        <v>25875.39</v>
      </c>
    </row>
    <row r="334" spans="1:16" s="405" customFormat="1" ht="14.25" hidden="1" customHeight="1" x14ac:dyDescent="0.35">
      <c r="A334" s="398" t="s">
        <v>699</v>
      </c>
      <c r="B334" s="399" t="s">
        <v>820</v>
      </c>
      <c r="C334" s="399" t="s">
        <v>821</v>
      </c>
      <c r="D334" s="399" t="s">
        <v>832</v>
      </c>
      <c r="E334" s="399" t="s">
        <v>833</v>
      </c>
      <c r="F334" s="400">
        <v>14666621.539999999</v>
      </c>
      <c r="G334" s="401">
        <v>14734751.210000001</v>
      </c>
      <c r="H334" s="401">
        <v>2866549.36</v>
      </c>
      <c r="I334" s="402">
        <v>141360.10999999999</v>
      </c>
      <c r="J334" s="402">
        <v>91735004.799999997</v>
      </c>
      <c r="K334" s="401">
        <v>109477665.48</v>
      </c>
      <c r="L334" s="403">
        <v>0</v>
      </c>
      <c r="M334" s="402">
        <v>1423871.919999999</v>
      </c>
      <c r="N334" s="404">
        <v>649.95389999999998</v>
      </c>
      <c r="O334" s="402">
        <v>9096.48</v>
      </c>
      <c r="P334" s="401">
        <v>9096.48</v>
      </c>
    </row>
    <row r="335" spans="1:16" s="405" customFormat="1" ht="14.25" hidden="1" customHeight="1" x14ac:dyDescent="0.35">
      <c r="A335" s="398" t="s">
        <v>699</v>
      </c>
      <c r="B335" s="399" t="s">
        <v>820</v>
      </c>
      <c r="C335" s="399" t="s">
        <v>821</v>
      </c>
      <c r="D335" s="399" t="s">
        <v>834</v>
      </c>
      <c r="E335" s="399" t="s">
        <v>835</v>
      </c>
      <c r="F335" s="400">
        <v>33472934.5</v>
      </c>
      <c r="G335" s="401">
        <v>26739258.640000001</v>
      </c>
      <c r="H335" s="401">
        <v>5205571.9000000004</v>
      </c>
      <c r="I335" s="402">
        <v>1153368.71</v>
      </c>
      <c r="J335" s="402">
        <v>78669104.729999989</v>
      </c>
      <c r="K335" s="401">
        <v>111767303.98</v>
      </c>
      <c r="L335" s="403">
        <v>0</v>
      </c>
      <c r="M335" s="402">
        <v>0</v>
      </c>
      <c r="N335" s="404">
        <v>744.57380000000057</v>
      </c>
      <c r="O335" s="402">
        <v>10420.74</v>
      </c>
      <c r="P335" s="401">
        <v>10420.74</v>
      </c>
    </row>
    <row r="336" spans="1:16" s="405" customFormat="1" ht="14.25" hidden="1" customHeight="1" x14ac:dyDescent="0.35">
      <c r="A336" s="398" t="s">
        <v>699</v>
      </c>
      <c r="B336" s="399" t="s">
        <v>820</v>
      </c>
      <c r="C336" s="399" t="s">
        <v>821</v>
      </c>
      <c r="D336" s="399" t="s">
        <v>836</v>
      </c>
      <c r="E336" s="399" t="s">
        <v>837</v>
      </c>
      <c r="F336" s="400">
        <v>24794705.989999998</v>
      </c>
      <c r="G336" s="401">
        <v>20421371.719999999</v>
      </c>
      <c r="H336" s="401">
        <v>3976576.37</v>
      </c>
      <c r="I336" s="402">
        <v>2526535.2999999998</v>
      </c>
      <c r="J336" s="402">
        <v>76913608.219999999</v>
      </c>
      <c r="K336" s="401">
        <v>103838091.61</v>
      </c>
      <c r="L336" s="403">
        <v>0</v>
      </c>
      <c r="M336" s="402">
        <v>141972.04000000004</v>
      </c>
      <c r="N336" s="404">
        <v>690.42059999999981</v>
      </c>
      <c r="O336" s="402">
        <v>9662.83</v>
      </c>
      <c r="P336" s="401">
        <v>9662.83</v>
      </c>
    </row>
    <row r="337" spans="1:16" s="405" customFormat="1" ht="14.25" hidden="1" customHeight="1" x14ac:dyDescent="0.35">
      <c r="A337" s="398" t="s">
        <v>699</v>
      </c>
      <c r="B337" s="399" t="s">
        <v>839</v>
      </c>
      <c r="C337" s="399" t="s">
        <v>840</v>
      </c>
      <c r="D337" s="399" t="s">
        <v>841</v>
      </c>
      <c r="E337" s="399" t="s">
        <v>842</v>
      </c>
      <c r="F337" s="400">
        <v>63255202.530000001</v>
      </c>
      <c r="G337" s="401">
        <v>24739969.48</v>
      </c>
      <c r="H337" s="401">
        <v>4918197.8099999996</v>
      </c>
      <c r="I337" s="402">
        <v>30370259.850000001</v>
      </c>
      <c r="J337" s="402">
        <v>117662495.63000001</v>
      </c>
      <c r="K337" s="401">
        <v>177690922.77000001</v>
      </c>
      <c r="L337" s="403">
        <v>0</v>
      </c>
      <c r="M337" s="402">
        <v>0</v>
      </c>
      <c r="N337" s="404">
        <v>12702.754273780034</v>
      </c>
      <c r="O337" s="402">
        <v>177782.36</v>
      </c>
      <c r="P337" s="401">
        <v>177782.36</v>
      </c>
    </row>
    <row r="338" spans="1:16" s="405" customFormat="1" ht="14.25" hidden="1" customHeight="1" x14ac:dyDescent="0.35">
      <c r="A338" s="398" t="s">
        <v>699</v>
      </c>
      <c r="B338" s="399" t="s">
        <v>839</v>
      </c>
      <c r="C338" s="399" t="s">
        <v>840</v>
      </c>
      <c r="D338" s="399" t="s">
        <v>843</v>
      </c>
      <c r="E338" s="399" t="s">
        <v>844</v>
      </c>
      <c r="F338" s="400">
        <v>30349978.98</v>
      </c>
      <c r="G338" s="401">
        <v>22277247.579999998</v>
      </c>
      <c r="H338" s="401">
        <v>4430886.25</v>
      </c>
      <c r="I338" s="402">
        <v>5381756.2000000002</v>
      </c>
      <c r="J338" s="402">
        <v>24160145.100000001</v>
      </c>
      <c r="K338" s="401">
        <v>56250035.130000003</v>
      </c>
      <c r="L338" s="403">
        <v>0</v>
      </c>
      <c r="M338" s="402">
        <v>0</v>
      </c>
      <c r="N338" s="404">
        <v>1117.4851000000003</v>
      </c>
      <c r="O338" s="402">
        <v>15639.85</v>
      </c>
      <c r="P338" s="401">
        <v>15639.85</v>
      </c>
    </row>
    <row r="339" spans="1:16" s="405" customFormat="1" ht="14.25" hidden="1" customHeight="1" x14ac:dyDescent="0.35">
      <c r="A339" s="398" t="s">
        <v>699</v>
      </c>
      <c r="B339" s="399" t="s">
        <v>839</v>
      </c>
      <c r="C339" s="399" t="s">
        <v>840</v>
      </c>
      <c r="D339" s="399" t="s">
        <v>845</v>
      </c>
      <c r="E339" s="399" t="s">
        <v>846</v>
      </c>
      <c r="F339" s="400">
        <v>39234397.380000003</v>
      </c>
      <c r="G339" s="401">
        <v>22973504.18</v>
      </c>
      <c r="H339" s="401">
        <v>4569421.05</v>
      </c>
      <c r="I339" s="402">
        <v>6117845.2199999997</v>
      </c>
      <c r="J339" s="402">
        <v>38215884.740000002</v>
      </c>
      <c r="K339" s="401">
        <v>71876655.189999998</v>
      </c>
      <c r="L339" s="403">
        <v>0</v>
      </c>
      <c r="M339" s="402">
        <v>0</v>
      </c>
      <c r="N339" s="404">
        <v>2068.4888999999994</v>
      </c>
      <c r="O339" s="402">
        <v>28949.69</v>
      </c>
      <c r="P339" s="401">
        <v>28949.69</v>
      </c>
    </row>
    <row r="340" spans="1:16" s="405" customFormat="1" ht="14.25" hidden="1" customHeight="1" x14ac:dyDescent="0.35">
      <c r="A340" s="398" t="s">
        <v>699</v>
      </c>
      <c r="B340" s="399" t="s">
        <v>839</v>
      </c>
      <c r="C340" s="399" t="s">
        <v>840</v>
      </c>
      <c r="D340" s="399" t="s">
        <v>847</v>
      </c>
      <c r="E340" s="399" t="s">
        <v>848</v>
      </c>
      <c r="F340" s="400">
        <v>82009934.530000001</v>
      </c>
      <c r="G340" s="401">
        <v>40449951.049999997</v>
      </c>
      <c r="H340" s="401">
        <v>8042998.7699999996</v>
      </c>
      <c r="I340" s="402">
        <v>29051798.219999999</v>
      </c>
      <c r="J340" s="402">
        <v>122871417.67</v>
      </c>
      <c r="K340" s="401">
        <v>200416165.71000001</v>
      </c>
      <c r="L340" s="403">
        <v>0</v>
      </c>
      <c r="M340" s="402">
        <v>0</v>
      </c>
      <c r="N340" s="404">
        <v>6569.1972000000142</v>
      </c>
      <c r="O340" s="402">
        <v>91939.69</v>
      </c>
      <c r="P340" s="401">
        <v>91939.69</v>
      </c>
    </row>
    <row r="341" spans="1:16" s="405" customFormat="1" ht="14.25" hidden="1" customHeight="1" x14ac:dyDescent="0.35">
      <c r="A341" s="398" t="s">
        <v>699</v>
      </c>
      <c r="B341" s="399" t="s">
        <v>839</v>
      </c>
      <c r="C341" s="399" t="s">
        <v>840</v>
      </c>
      <c r="D341" s="399" t="s">
        <v>849</v>
      </c>
      <c r="E341" s="399" t="s">
        <v>850</v>
      </c>
      <c r="F341" s="400">
        <v>33012587.260000002</v>
      </c>
      <c r="G341" s="401">
        <v>23776095.620000001</v>
      </c>
      <c r="H341" s="401">
        <v>4727897.8899999997</v>
      </c>
      <c r="I341" s="402">
        <v>3533992.09</v>
      </c>
      <c r="J341" s="402">
        <v>27223763.34</v>
      </c>
      <c r="K341" s="401">
        <v>59261748.939999998</v>
      </c>
      <c r="L341" s="403">
        <v>0</v>
      </c>
      <c r="M341" s="402">
        <v>0</v>
      </c>
      <c r="N341" s="404">
        <v>883.57329999999945</v>
      </c>
      <c r="O341" s="402">
        <v>12366.12</v>
      </c>
      <c r="P341" s="401">
        <v>12366.12</v>
      </c>
    </row>
    <row r="342" spans="1:16" s="405" customFormat="1" ht="14.25" hidden="1" customHeight="1" x14ac:dyDescent="0.35">
      <c r="A342" s="398" t="s">
        <v>699</v>
      </c>
      <c r="B342" s="399" t="s">
        <v>839</v>
      </c>
      <c r="C342" s="399" t="s">
        <v>840</v>
      </c>
      <c r="D342" s="399" t="s">
        <v>851</v>
      </c>
      <c r="E342" s="399" t="s">
        <v>852</v>
      </c>
      <c r="F342" s="400">
        <v>45967423.829999998</v>
      </c>
      <c r="G342" s="401">
        <v>35690075.840000004</v>
      </c>
      <c r="H342" s="401">
        <v>7098162.0199999996</v>
      </c>
      <c r="I342" s="402">
        <v>5965052.04</v>
      </c>
      <c r="J342" s="402">
        <v>65155170.050000004</v>
      </c>
      <c r="K342" s="401">
        <v>113908459.95</v>
      </c>
      <c r="L342" s="403">
        <v>0</v>
      </c>
      <c r="M342" s="402">
        <v>0</v>
      </c>
      <c r="N342" s="404">
        <v>1400.6728000000001</v>
      </c>
      <c r="O342" s="402">
        <v>19603.22</v>
      </c>
      <c r="P342" s="401">
        <v>19603.22</v>
      </c>
    </row>
    <row r="343" spans="1:16" s="405" customFormat="1" ht="14.25" hidden="1" customHeight="1" x14ac:dyDescent="0.35">
      <c r="A343" s="398" t="s">
        <v>699</v>
      </c>
      <c r="B343" s="399" t="s">
        <v>839</v>
      </c>
      <c r="C343" s="399" t="s">
        <v>840</v>
      </c>
      <c r="D343" s="399" t="s">
        <v>853</v>
      </c>
      <c r="E343" s="399" t="s">
        <v>854</v>
      </c>
      <c r="F343" s="400">
        <v>135614561.61000001</v>
      </c>
      <c r="G343" s="401">
        <v>45792681.109999999</v>
      </c>
      <c r="H343" s="401">
        <v>9104885.8599999994</v>
      </c>
      <c r="I343" s="402">
        <v>123681591.45999999</v>
      </c>
      <c r="J343" s="402">
        <v>220424402.51999998</v>
      </c>
      <c r="K343" s="401">
        <v>399003560.94999999</v>
      </c>
      <c r="L343" s="403">
        <v>0</v>
      </c>
      <c r="M343" s="402">
        <v>0</v>
      </c>
      <c r="N343" s="404">
        <v>24719.9132816399</v>
      </c>
      <c r="O343" s="402">
        <v>345969.41</v>
      </c>
      <c r="P343" s="401">
        <v>345969.41</v>
      </c>
    </row>
    <row r="344" spans="1:16" s="405" customFormat="1" ht="14.25" hidden="1" customHeight="1" x14ac:dyDescent="0.35">
      <c r="A344" s="398" t="s">
        <v>699</v>
      </c>
      <c r="B344" s="399" t="s">
        <v>839</v>
      </c>
      <c r="C344" s="399" t="s">
        <v>840</v>
      </c>
      <c r="D344" s="399" t="s">
        <v>855</v>
      </c>
      <c r="E344" s="399" t="s">
        <v>856</v>
      </c>
      <c r="F344" s="400">
        <v>44657830.229999997</v>
      </c>
      <c r="G344" s="401">
        <v>25997675.850000001</v>
      </c>
      <c r="H344" s="401">
        <v>5171919.4800000004</v>
      </c>
      <c r="I344" s="402">
        <v>11859529.699999999</v>
      </c>
      <c r="J344" s="402">
        <v>44577959.550000004</v>
      </c>
      <c r="K344" s="401">
        <v>87607084.579999998</v>
      </c>
      <c r="L344" s="403">
        <v>0</v>
      </c>
      <c r="M344" s="402">
        <v>0</v>
      </c>
      <c r="N344" s="404">
        <v>2615.5992999999958</v>
      </c>
      <c r="O344" s="402">
        <v>36606.82</v>
      </c>
      <c r="P344" s="401">
        <v>36606.82</v>
      </c>
    </row>
    <row r="345" spans="1:16" s="405" customFormat="1" ht="14.25" hidden="1" customHeight="1" x14ac:dyDescent="0.35">
      <c r="A345" s="398" t="s">
        <v>858</v>
      </c>
      <c r="B345" s="399" t="s">
        <v>859</v>
      </c>
      <c r="C345" s="399" t="s">
        <v>860</v>
      </c>
      <c r="D345" s="399" t="s">
        <v>861</v>
      </c>
      <c r="E345" s="399" t="s">
        <v>862</v>
      </c>
      <c r="F345" s="400">
        <v>13441138.039999999</v>
      </c>
      <c r="G345" s="401">
        <v>11224818.050000001</v>
      </c>
      <c r="H345" s="401">
        <v>2216319.9900000002</v>
      </c>
      <c r="I345" s="402">
        <v>0</v>
      </c>
      <c r="J345" s="402">
        <v>13531260</v>
      </c>
      <c r="K345" s="401">
        <v>26972398.039999999</v>
      </c>
      <c r="L345" s="403">
        <v>0</v>
      </c>
      <c r="M345" s="402">
        <v>0</v>
      </c>
      <c r="N345" s="404">
        <v>0</v>
      </c>
      <c r="O345" s="402">
        <v>0</v>
      </c>
      <c r="P345" s="401">
        <v>0</v>
      </c>
    </row>
    <row r="346" spans="1:16" s="405" customFormat="1" ht="14.25" hidden="1" customHeight="1" x14ac:dyDescent="0.35">
      <c r="A346" s="398" t="s">
        <v>858</v>
      </c>
      <c r="B346" s="399" t="s">
        <v>859</v>
      </c>
      <c r="C346" s="399" t="s">
        <v>860</v>
      </c>
      <c r="D346" s="399" t="s">
        <v>863</v>
      </c>
      <c r="E346" s="399" t="s">
        <v>864</v>
      </c>
      <c r="F346" s="400">
        <v>373230463.5</v>
      </c>
      <c r="G346" s="401">
        <v>140752155.25</v>
      </c>
      <c r="H346" s="401">
        <v>27806194.640000001</v>
      </c>
      <c r="I346" s="402">
        <v>177608254.83000001</v>
      </c>
      <c r="J346" s="402">
        <v>665083972.36000001</v>
      </c>
      <c r="K346" s="401">
        <v>1011250577.08</v>
      </c>
      <c r="L346" s="403">
        <v>0</v>
      </c>
      <c r="M346" s="402">
        <v>0</v>
      </c>
      <c r="N346" s="404">
        <v>37358.496558299928</v>
      </c>
      <c r="O346" s="402">
        <v>522853.66</v>
      </c>
      <c r="P346" s="401">
        <v>522853.66</v>
      </c>
    </row>
    <row r="347" spans="1:16" s="405" customFormat="1" ht="14.25" hidden="1" customHeight="1" x14ac:dyDescent="0.35">
      <c r="A347" s="398" t="s">
        <v>858</v>
      </c>
      <c r="B347" s="399" t="s">
        <v>859</v>
      </c>
      <c r="C347" s="399" t="s">
        <v>860</v>
      </c>
      <c r="D347" s="399" t="s">
        <v>865</v>
      </c>
      <c r="E347" s="399" t="s">
        <v>866</v>
      </c>
      <c r="F347" s="400">
        <v>70069467.799999997</v>
      </c>
      <c r="G347" s="401">
        <v>41531604.450000003</v>
      </c>
      <c r="H347" s="401">
        <v>8213070.4000000004</v>
      </c>
      <c r="I347" s="402">
        <v>17444119.710000001</v>
      </c>
      <c r="J347" s="402">
        <v>152106892.18000001</v>
      </c>
      <c r="K347" s="401">
        <v>219295686.74000001</v>
      </c>
      <c r="L347" s="403">
        <v>0</v>
      </c>
      <c r="M347" s="402">
        <v>0</v>
      </c>
      <c r="N347" s="404">
        <v>4892.9691999999905</v>
      </c>
      <c r="O347" s="402">
        <v>68479.92</v>
      </c>
      <c r="P347" s="401">
        <v>68479.92</v>
      </c>
    </row>
    <row r="348" spans="1:16" s="405" customFormat="1" ht="14.25" hidden="1" customHeight="1" x14ac:dyDescent="0.35">
      <c r="A348" s="398" t="s">
        <v>858</v>
      </c>
      <c r="B348" s="399" t="s">
        <v>859</v>
      </c>
      <c r="C348" s="399" t="s">
        <v>860</v>
      </c>
      <c r="D348" s="399" t="s">
        <v>867</v>
      </c>
      <c r="E348" s="399" t="s">
        <v>868</v>
      </c>
      <c r="F348" s="400">
        <v>174369882.33000001</v>
      </c>
      <c r="G348" s="401">
        <v>89101749.609999999</v>
      </c>
      <c r="H348" s="401">
        <v>17581310.890000001</v>
      </c>
      <c r="I348" s="402">
        <v>66321205.07</v>
      </c>
      <c r="J348" s="402">
        <v>176819808.39999998</v>
      </c>
      <c r="K348" s="401">
        <v>349824073.97000003</v>
      </c>
      <c r="L348" s="403">
        <v>0</v>
      </c>
      <c r="M348" s="402">
        <v>0</v>
      </c>
      <c r="N348" s="404">
        <v>10175.47440000001</v>
      </c>
      <c r="O348" s="402">
        <v>142411.62</v>
      </c>
      <c r="P348" s="401">
        <v>142411.62</v>
      </c>
    </row>
    <row r="349" spans="1:16" s="405" customFormat="1" ht="14.25" hidden="1" customHeight="1" x14ac:dyDescent="0.35">
      <c r="A349" s="398" t="s">
        <v>858</v>
      </c>
      <c r="B349" s="399" t="s">
        <v>859</v>
      </c>
      <c r="C349" s="399" t="s">
        <v>860</v>
      </c>
      <c r="D349" s="399" t="s">
        <v>869</v>
      </c>
      <c r="E349" s="399" t="s">
        <v>870</v>
      </c>
      <c r="F349" s="400">
        <v>56729165.630000003</v>
      </c>
      <c r="G349" s="401">
        <v>39362012.060000002</v>
      </c>
      <c r="H349" s="401">
        <v>7783002.0700000003</v>
      </c>
      <c r="I349" s="402">
        <v>23333848.600000001</v>
      </c>
      <c r="J349" s="402">
        <v>71915031.180000007</v>
      </c>
      <c r="K349" s="401">
        <v>142393893.91</v>
      </c>
      <c r="L349" s="403">
        <v>0</v>
      </c>
      <c r="M349" s="402">
        <v>0</v>
      </c>
      <c r="N349" s="404">
        <v>3920.7471999999993</v>
      </c>
      <c r="O349" s="402">
        <v>54873.11</v>
      </c>
      <c r="P349" s="401">
        <v>54873.11</v>
      </c>
    </row>
    <row r="350" spans="1:16" s="405" customFormat="1" ht="14.25" hidden="1" customHeight="1" x14ac:dyDescent="0.35">
      <c r="A350" s="398" t="s">
        <v>858</v>
      </c>
      <c r="B350" s="399" t="s">
        <v>859</v>
      </c>
      <c r="C350" s="399" t="s">
        <v>860</v>
      </c>
      <c r="D350" s="399" t="s">
        <v>871</v>
      </c>
      <c r="E350" s="399" t="s">
        <v>872</v>
      </c>
      <c r="F350" s="400">
        <v>59019773.460000001</v>
      </c>
      <c r="G350" s="401">
        <v>47800560.689999998</v>
      </c>
      <c r="H350" s="401">
        <v>9450121.5700000003</v>
      </c>
      <c r="I350" s="402">
        <v>5348289.6500000004</v>
      </c>
      <c r="J350" s="402">
        <v>59103699.179999992</v>
      </c>
      <c r="K350" s="401">
        <v>121702671.09</v>
      </c>
      <c r="L350" s="403">
        <v>0</v>
      </c>
      <c r="M350" s="402">
        <v>0</v>
      </c>
      <c r="N350" s="404">
        <v>1392.5230000000001</v>
      </c>
      <c r="O350" s="402">
        <v>19489.16</v>
      </c>
      <c r="P350" s="401">
        <v>19489.16</v>
      </c>
    </row>
    <row r="351" spans="1:16" s="405" customFormat="1" ht="14.25" hidden="1" customHeight="1" x14ac:dyDescent="0.35">
      <c r="A351" s="398" t="s">
        <v>858</v>
      </c>
      <c r="B351" s="399" t="s">
        <v>859</v>
      </c>
      <c r="C351" s="399" t="s">
        <v>860</v>
      </c>
      <c r="D351" s="399" t="s">
        <v>873</v>
      </c>
      <c r="E351" s="399" t="s">
        <v>874</v>
      </c>
      <c r="F351" s="400">
        <v>40286874.259999998</v>
      </c>
      <c r="G351" s="401">
        <v>32157273.52</v>
      </c>
      <c r="H351" s="401">
        <v>6357900.9000000004</v>
      </c>
      <c r="I351" s="402">
        <v>3077089.24</v>
      </c>
      <c r="J351" s="402">
        <v>33337669.149999999</v>
      </c>
      <c r="K351" s="401">
        <v>74929932.810000002</v>
      </c>
      <c r="L351" s="403">
        <v>0</v>
      </c>
      <c r="M351" s="402">
        <v>0</v>
      </c>
      <c r="N351" s="404">
        <v>451.4729000000001</v>
      </c>
      <c r="O351" s="402">
        <v>6318.62</v>
      </c>
      <c r="P351" s="401">
        <v>6318.62</v>
      </c>
    </row>
    <row r="352" spans="1:16" s="405" customFormat="1" ht="14.25" hidden="1" customHeight="1" x14ac:dyDescent="0.35">
      <c r="A352" s="398" t="s">
        <v>858</v>
      </c>
      <c r="B352" s="399" t="s">
        <v>876</v>
      </c>
      <c r="C352" s="399" t="s">
        <v>877</v>
      </c>
      <c r="D352" s="399" t="s">
        <v>878</v>
      </c>
      <c r="E352" s="399" t="s">
        <v>879</v>
      </c>
      <c r="F352" s="400">
        <v>8054060.4800000004</v>
      </c>
      <c r="G352" s="401">
        <v>6710397.7800000003</v>
      </c>
      <c r="H352" s="401">
        <v>1343662.7</v>
      </c>
      <c r="I352" s="402">
        <v>0</v>
      </c>
      <c r="J352" s="402">
        <v>356200</v>
      </c>
      <c r="K352" s="401">
        <v>8410260.4800000004</v>
      </c>
      <c r="L352" s="403">
        <v>0</v>
      </c>
      <c r="M352" s="402">
        <v>0</v>
      </c>
      <c r="N352" s="404">
        <v>0</v>
      </c>
      <c r="O352" s="402">
        <v>0</v>
      </c>
      <c r="P352" s="401">
        <v>0</v>
      </c>
    </row>
    <row r="353" spans="1:16" s="405" customFormat="1" ht="14.25" hidden="1" customHeight="1" x14ac:dyDescent="0.35">
      <c r="A353" s="398" t="s">
        <v>858</v>
      </c>
      <c r="B353" s="399" t="s">
        <v>876</v>
      </c>
      <c r="C353" s="399" t="s">
        <v>877</v>
      </c>
      <c r="D353" s="399" t="s">
        <v>880</v>
      </c>
      <c r="E353" s="399" t="s">
        <v>881</v>
      </c>
      <c r="F353" s="400">
        <v>5606006</v>
      </c>
      <c r="G353" s="401">
        <v>4683437.84</v>
      </c>
      <c r="H353" s="401">
        <v>922568.16</v>
      </c>
      <c r="I353" s="402">
        <v>0</v>
      </c>
      <c r="J353" s="402">
        <v>0</v>
      </c>
      <c r="K353" s="401">
        <v>5606006</v>
      </c>
      <c r="L353" s="403">
        <v>0</v>
      </c>
      <c r="M353" s="402">
        <v>0</v>
      </c>
      <c r="N353" s="404">
        <v>0</v>
      </c>
      <c r="O353" s="402">
        <v>0</v>
      </c>
      <c r="P353" s="401">
        <v>0</v>
      </c>
    </row>
    <row r="354" spans="1:16" s="405" customFormat="1" ht="14.25" hidden="1" customHeight="1" x14ac:dyDescent="0.35">
      <c r="A354" s="398" t="s">
        <v>858</v>
      </c>
      <c r="B354" s="399" t="s">
        <v>876</v>
      </c>
      <c r="C354" s="399" t="s">
        <v>877</v>
      </c>
      <c r="D354" s="399" t="s">
        <v>882</v>
      </c>
      <c r="E354" s="399" t="s">
        <v>883</v>
      </c>
      <c r="F354" s="400">
        <v>175255333.91999999</v>
      </c>
      <c r="G354" s="401">
        <v>0</v>
      </c>
      <c r="H354" s="401">
        <v>0</v>
      </c>
      <c r="I354" s="402">
        <v>70283617.909999996</v>
      </c>
      <c r="J354" s="402">
        <v>511990072.58999991</v>
      </c>
      <c r="K354" s="401">
        <v>582273690.5</v>
      </c>
      <c r="L354" s="403">
        <v>0</v>
      </c>
      <c r="M354" s="402">
        <v>0</v>
      </c>
      <c r="N354" s="404">
        <v>58465.201803870055</v>
      </c>
      <c r="O354" s="402">
        <v>818254.14</v>
      </c>
      <c r="P354" s="401">
        <v>818254.14</v>
      </c>
    </row>
    <row r="355" spans="1:16" s="405" customFormat="1" ht="14.25" hidden="1" customHeight="1" x14ac:dyDescent="0.35">
      <c r="A355" s="398" t="s">
        <v>858</v>
      </c>
      <c r="B355" s="399" t="s">
        <v>876</v>
      </c>
      <c r="C355" s="399" t="s">
        <v>877</v>
      </c>
      <c r="D355" s="399" t="s">
        <v>884</v>
      </c>
      <c r="E355" s="399" t="s">
        <v>885</v>
      </c>
      <c r="F355" s="400">
        <v>73020178.269999996</v>
      </c>
      <c r="G355" s="401">
        <v>44664991.490000002</v>
      </c>
      <c r="H355" s="401">
        <v>9251331.2400000002</v>
      </c>
      <c r="I355" s="402">
        <v>23571995.07</v>
      </c>
      <c r="J355" s="402">
        <v>101629219.59999999</v>
      </c>
      <c r="K355" s="401">
        <v>179117537.40000001</v>
      </c>
      <c r="L355" s="403">
        <v>0</v>
      </c>
      <c r="M355" s="402">
        <v>0</v>
      </c>
      <c r="N355" s="404">
        <v>5485.4397000000008</v>
      </c>
      <c r="O355" s="402">
        <v>76771.89</v>
      </c>
      <c r="P355" s="401">
        <v>76771.89</v>
      </c>
    </row>
    <row r="356" spans="1:16" s="405" customFormat="1" ht="14.25" hidden="1" customHeight="1" x14ac:dyDescent="0.35">
      <c r="A356" s="398" t="s">
        <v>858</v>
      </c>
      <c r="B356" s="399" t="s">
        <v>876</v>
      </c>
      <c r="C356" s="399" t="s">
        <v>877</v>
      </c>
      <c r="D356" s="399" t="s">
        <v>886</v>
      </c>
      <c r="E356" s="399" t="s">
        <v>887</v>
      </c>
      <c r="F356" s="400">
        <v>20815403.030000001</v>
      </c>
      <c r="G356" s="401">
        <v>13448301.59</v>
      </c>
      <c r="H356" s="401">
        <v>2761576.52</v>
      </c>
      <c r="I356" s="402">
        <v>577989.77</v>
      </c>
      <c r="J356" s="402">
        <v>21256271.219999999</v>
      </c>
      <c r="K356" s="401">
        <v>38044139.100000001</v>
      </c>
      <c r="L356" s="403">
        <v>0</v>
      </c>
      <c r="M356" s="402">
        <v>0</v>
      </c>
      <c r="N356" s="404">
        <v>551.32320000000004</v>
      </c>
      <c r="O356" s="402">
        <v>7716.09</v>
      </c>
      <c r="P356" s="401">
        <v>7716.09</v>
      </c>
    </row>
    <row r="357" spans="1:16" s="405" customFormat="1" ht="14.25" hidden="1" customHeight="1" x14ac:dyDescent="0.35">
      <c r="A357" s="398" t="s">
        <v>858</v>
      </c>
      <c r="B357" s="399" t="s">
        <v>876</v>
      </c>
      <c r="C357" s="399" t="s">
        <v>877</v>
      </c>
      <c r="D357" s="399" t="s">
        <v>888</v>
      </c>
      <c r="E357" s="399" t="s">
        <v>889</v>
      </c>
      <c r="F357" s="400">
        <v>193416838.44</v>
      </c>
      <c r="G357" s="401">
        <v>80905189.799999997</v>
      </c>
      <c r="H357" s="401">
        <v>16700091.34</v>
      </c>
      <c r="I357" s="402">
        <v>101530528.22</v>
      </c>
      <c r="J357" s="402">
        <v>541864695.15999997</v>
      </c>
      <c r="K357" s="401">
        <v>741000504.51999998</v>
      </c>
      <c r="L357" s="403">
        <v>0</v>
      </c>
      <c r="M357" s="402">
        <v>0</v>
      </c>
      <c r="N357" s="404">
        <v>17359.708581320021</v>
      </c>
      <c r="O357" s="402">
        <v>242959.11</v>
      </c>
      <c r="P357" s="401">
        <v>242959.11</v>
      </c>
    </row>
    <row r="358" spans="1:16" s="405" customFormat="1" ht="14.25" hidden="1" customHeight="1" x14ac:dyDescent="0.35">
      <c r="A358" s="398" t="s">
        <v>858</v>
      </c>
      <c r="B358" s="399" t="s">
        <v>876</v>
      </c>
      <c r="C358" s="399" t="s">
        <v>877</v>
      </c>
      <c r="D358" s="399" t="s">
        <v>890</v>
      </c>
      <c r="E358" s="399" t="s">
        <v>891</v>
      </c>
      <c r="F358" s="400">
        <v>20941227.23</v>
      </c>
      <c r="G358" s="401">
        <v>13566588.1</v>
      </c>
      <c r="H358" s="401">
        <v>2793973.05</v>
      </c>
      <c r="I358" s="402">
        <v>3984187.15</v>
      </c>
      <c r="J358" s="402">
        <v>39963523.350000001</v>
      </c>
      <c r="K358" s="401">
        <v>60308271.649999999</v>
      </c>
      <c r="L358" s="403">
        <v>0</v>
      </c>
      <c r="M358" s="402">
        <v>46519.69000000041</v>
      </c>
      <c r="N358" s="404">
        <v>747.88209999999935</v>
      </c>
      <c r="O358" s="402">
        <v>10467.040000000001</v>
      </c>
      <c r="P358" s="401">
        <v>10467.040000000001</v>
      </c>
    </row>
    <row r="359" spans="1:16" s="405" customFormat="1" ht="14.25" hidden="1" customHeight="1" x14ac:dyDescent="0.35">
      <c r="A359" s="398" t="s">
        <v>858</v>
      </c>
      <c r="B359" s="399" t="s">
        <v>876</v>
      </c>
      <c r="C359" s="399" t="s">
        <v>877</v>
      </c>
      <c r="D359" s="399" t="s">
        <v>892</v>
      </c>
      <c r="E359" s="399" t="s">
        <v>893</v>
      </c>
      <c r="F359" s="400">
        <v>45525439.210000001</v>
      </c>
      <c r="G359" s="401">
        <v>26931658.02</v>
      </c>
      <c r="H359" s="401">
        <v>5579849.2199999997</v>
      </c>
      <c r="I359" s="402">
        <v>8841512.3699999992</v>
      </c>
      <c r="J359" s="402">
        <v>67079326.329999998</v>
      </c>
      <c r="K359" s="401">
        <v>108432345.94</v>
      </c>
      <c r="L359" s="403">
        <v>0</v>
      </c>
      <c r="M359" s="402">
        <v>784760.30000000075</v>
      </c>
      <c r="N359" s="404">
        <v>2029.8681000000008</v>
      </c>
      <c r="O359" s="402">
        <v>28409.17</v>
      </c>
      <c r="P359" s="401">
        <v>28409.17</v>
      </c>
    </row>
    <row r="360" spans="1:16" s="405" customFormat="1" ht="14.25" hidden="1" customHeight="1" x14ac:dyDescent="0.35">
      <c r="A360" s="398" t="s">
        <v>858</v>
      </c>
      <c r="B360" s="399" t="s">
        <v>876</v>
      </c>
      <c r="C360" s="399" t="s">
        <v>877</v>
      </c>
      <c r="D360" s="399" t="s">
        <v>894</v>
      </c>
      <c r="E360" s="399" t="s">
        <v>895</v>
      </c>
      <c r="F360" s="400">
        <v>72892356.069999993</v>
      </c>
      <c r="G360" s="401">
        <v>40589287.890000001</v>
      </c>
      <c r="H360" s="401">
        <v>8411545.1500000004</v>
      </c>
      <c r="I360" s="402">
        <v>47364826.689999998</v>
      </c>
      <c r="J360" s="402">
        <v>120025321.83999999</v>
      </c>
      <c r="K360" s="401">
        <v>216390981.56999999</v>
      </c>
      <c r="L360" s="403">
        <v>0</v>
      </c>
      <c r="M360" s="402">
        <v>0</v>
      </c>
      <c r="N360" s="404">
        <v>10160.217300000013</v>
      </c>
      <c r="O360" s="402">
        <v>142198.09</v>
      </c>
      <c r="P360" s="401">
        <v>142198.09</v>
      </c>
    </row>
    <row r="361" spans="1:16" s="405" customFormat="1" ht="14.25" hidden="1" customHeight="1" x14ac:dyDescent="0.35">
      <c r="A361" s="398" t="s">
        <v>858</v>
      </c>
      <c r="B361" s="399" t="s">
        <v>876</v>
      </c>
      <c r="C361" s="399" t="s">
        <v>877</v>
      </c>
      <c r="D361" s="399" t="s">
        <v>896</v>
      </c>
      <c r="E361" s="399" t="s">
        <v>897</v>
      </c>
      <c r="F361" s="400">
        <v>120698755.95999999</v>
      </c>
      <c r="G361" s="401">
        <v>69270523.859999999</v>
      </c>
      <c r="H361" s="401">
        <v>14351965.99</v>
      </c>
      <c r="I361" s="402">
        <v>34946130.549999997</v>
      </c>
      <c r="J361" s="402">
        <v>293448550.73000002</v>
      </c>
      <c r="K361" s="401">
        <v>412017171.13</v>
      </c>
      <c r="L361" s="403">
        <v>0</v>
      </c>
      <c r="M361" s="402">
        <v>0</v>
      </c>
      <c r="N361" s="404">
        <v>6296.2255999999998</v>
      </c>
      <c r="O361" s="402">
        <v>88119.3</v>
      </c>
      <c r="P361" s="401">
        <v>88119.3</v>
      </c>
    </row>
    <row r="362" spans="1:16" s="405" customFormat="1" ht="14.25" hidden="1" customHeight="1" x14ac:dyDescent="0.35">
      <c r="A362" s="398" t="s">
        <v>858</v>
      </c>
      <c r="B362" s="399" t="s">
        <v>876</v>
      </c>
      <c r="C362" s="399" t="s">
        <v>877</v>
      </c>
      <c r="D362" s="399" t="s">
        <v>898</v>
      </c>
      <c r="E362" s="399" t="s">
        <v>899</v>
      </c>
      <c r="F362" s="400">
        <v>14465758.029999999</v>
      </c>
      <c r="G362" s="401">
        <v>9056524.4000000004</v>
      </c>
      <c r="H362" s="401">
        <v>1815157.15</v>
      </c>
      <c r="I362" s="402">
        <v>0</v>
      </c>
      <c r="J362" s="402">
        <v>5470222.8499999996</v>
      </c>
      <c r="K362" s="401">
        <v>16341904.4</v>
      </c>
      <c r="L362" s="403">
        <v>0</v>
      </c>
      <c r="M362" s="402">
        <v>801061.9700000002</v>
      </c>
      <c r="N362" s="404">
        <v>114.88240000000005</v>
      </c>
      <c r="O362" s="402">
        <v>1607.85</v>
      </c>
      <c r="P362" s="401">
        <v>1607.85</v>
      </c>
    </row>
    <row r="363" spans="1:16" s="405" customFormat="1" ht="14.25" hidden="1" customHeight="1" x14ac:dyDescent="0.35">
      <c r="A363" s="398" t="s">
        <v>858</v>
      </c>
      <c r="B363" s="399" t="s">
        <v>876</v>
      </c>
      <c r="C363" s="399" t="s">
        <v>877</v>
      </c>
      <c r="D363" s="399" t="s">
        <v>900</v>
      </c>
      <c r="E363" s="399" t="s">
        <v>901</v>
      </c>
      <c r="F363" s="400">
        <v>48403900.909999996</v>
      </c>
      <c r="G363" s="401">
        <v>41143743.090000004</v>
      </c>
      <c r="H363" s="401">
        <v>8523006.9900000002</v>
      </c>
      <c r="I363" s="402">
        <v>5105974.58</v>
      </c>
      <c r="J363" s="402">
        <v>90138083.379999995</v>
      </c>
      <c r="K363" s="401">
        <v>144910808.03999999</v>
      </c>
      <c r="L363" s="403">
        <v>0</v>
      </c>
      <c r="M363" s="402">
        <v>0</v>
      </c>
      <c r="N363" s="404">
        <v>1277.7644999999993</v>
      </c>
      <c r="O363" s="402">
        <v>17883.05</v>
      </c>
      <c r="P363" s="401">
        <v>17883.05</v>
      </c>
    </row>
    <row r="364" spans="1:16" s="405" customFormat="1" ht="14.25" hidden="1" customHeight="1" x14ac:dyDescent="0.35">
      <c r="A364" s="398" t="s">
        <v>858</v>
      </c>
      <c r="B364" s="399" t="s">
        <v>876</v>
      </c>
      <c r="C364" s="399" t="s">
        <v>877</v>
      </c>
      <c r="D364" s="399" t="s">
        <v>902</v>
      </c>
      <c r="E364" s="399" t="s">
        <v>903</v>
      </c>
      <c r="F364" s="400">
        <v>36403088.32</v>
      </c>
      <c r="G364" s="401">
        <v>23950668.59</v>
      </c>
      <c r="H364" s="401">
        <v>4958836.55</v>
      </c>
      <c r="I364" s="402">
        <v>10660884.98</v>
      </c>
      <c r="J364" s="402">
        <v>35810753.410000004</v>
      </c>
      <c r="K364" s="401">
        <v>75381143.530000001</v>
      </c>
      <c r="L364" s="403">
        <v>0</v>
      </c>
      <c r="M364" s="402">
        <v>0</v>
      </c>
      <c r="N364" s="404">
        <v>1873.4440999999995</v>
      </c>
      <c r="O364" s="402">
        <v>26219.93</v>
      </c>
      <c r="P364" s="401">
        <v>26219.93</v>
      </c>
    </row>
    <row r="365" spans="1:16" s="405" customFormat="1" ht="14.25" hidden="1" customHeight="1" x14ac:dyDescent="0.35">
      <c r="A365" s="398" t="s">
        <v>858</v>
      </c>
      <c r="B365" s="399" t="s">
        <v>876</v>
      </c>
      <c r="C365" s="399" t="s">
        <v>877</v>
      </c>
      <c r="D365" s="399" t="s">
        <v>904</v>
      </c>
      <c r="E365" s="399" t="s">
        <v>905</v>
      </c>
      <c r="F365" s="400">
        <v>174077437.56</v>
      </c>
      <c r="G365" s="401">
        <v>144256598.59999999</v>
      </c>
      <c r="H365" s="401">
        <v>29820838.960000001</v>
      </c>
      <c r="I365" s="402">
        <v>0</v>
      </c>
      <c r="J365" s="402">
        <v>80280</v>
      </c>
      <c r="K365" s="401">
        <v>174157717.56</v>
      </c>
      <c r="L365" s="403">
        <v>0</v>
      </c>
      <c r="M365" s="402">
        <v>0</v>
      </c>
      <c r="N365" s="404">
        <v>0</v>
      </c>
      <c r="O365" s="402">
        <v>0</v>
      </c>
      <c r="P365" s="401">
        <v>0</v>
      </c>
    </row>
    <row r="366" spans="1:16" s="405" customFormat="1" ht="14.25" hidden="1" customHeight="1" x14ac:dyDescent="0.35">
      <c r="A366" s="398" t="s">
        <v>858</v>
      </c>
      <c r="B366" s="399" t="s">
        <v>876</v>
      </c>
      <c r="C366" s="399" t="s">
        <v>877</v>
      </c>
      <c r="D366" s="399" t="s">
        <v>906</v>
      </c>
      <c r="E366" s="399" t="s">
        <v>907</v>
      </c>
      <c r="F366" s="400">
        <v>34016388</v>
      </c>
      <c r="G366" s="401">
        <v>25335072.289999999</v>
      </c>
      <c r="H366" s="401">
        <v>5247030.82</v>
      </c>
      <c r="I366" s="402">
        <v>8104956.9000000004</v>
      </c>
      <c r="J366" s="402">
        <v>28845720.689999998</v>
      </c>
      <c r="K366" s="401">
        <v>67532780.700000003</v>
      </c>
      <c r="L366" s="403">
        <v>0</v>
      </c>
      <c r="M366" s="402">
        <v>0</v>
      </c>
      <c r="N366" s="404">
        <v>1088.9582999999993</v>
      </c>
      <c r="O366" s="402">
        <v>15240.6</v>
      </c>
      <c r="P366" s="401">
        <v>15240.6</v>
      </c>
    </row>
    <row r="367" spans="1:16" s="405" customFormat="1" ht="14.25" hidden="1" customHeight="1" x14ac:dyDescent="0.35">
      <c r="A367" s="398" t="s">
        <v>858</v>
      </c>
      <c r="B367" s="399" t="s">
        <v>909</v>
      </c>
      <c r="C367" s="399" t="s">
        <v>910</v>
      </c>
      <c r="D367" s="399" t="s">
        <v>911</v>
      </c>
      <c r="E367" s="399" t="s">
        <v>912</v>
      </c>
      <c r="F367" s="400">
        <v>211865217.74000001</v>
      </c>
      <c r="G367" s="401">
        <v>55450751.240000002</v>
      </c>
      <c r="H367" s="401">
        <v>11377018.9</v>
      </c>
      <c r="I367" s="402">
        <v>120976953.86</v>
      </c>
      <c r="J367" s="402">
        <v>559000830.71000004</v>
      </c>
      <c r="K367" s="401">
        <v>746805554.71000004</v>
      </c>
      <c r="L367" s="403">
        <v>0</v>
      </c>
      <c r="M367" s="402">
        <v>0</v>
      </c>
      <c r="N367" s="404">
        <v>34729.66221413992</v>
      </c>
      <c r="O367" s="402">
        <v>486061.61</v>
      </c>
      <c r="P367" s="401">
        <v>486061.61</v>
      </c>
    </row>
    <row r="368" spans="1:16" s="405" customFormat="1" ht="14.25" hidden="1" customHeight="1" x14ac:dyDescent="0.35">
      <c r="A368" s="398" t="s">
        <v>858</v>
      </c>
      <c r="B368" s="399" t="s">
        <v>909</v>
      </c>
      <c r="C368" s="399" t="s">
        <v>910</v>
      </c>
      <c r="D368" s="399" t="s">
        <v>913</v>
      </c>
      <c r="E368" s="399" t="s">
        <v>914</v>
      </c>
      <c r="F368" s="400">
        <v>32101947.539999999</v>
      </c>
      <c r="G368" s="401">
        <v>14355859.51</v>
      </c>
      <c r="H368" s="401">
        <v>2963421.39</v>
      </c>
      <c r="I368" s="402">
        <v>25750594.18</v>
      </c>
      <c r="J368" s="402">
        <v>87500310.349999994</v>
      </c>
      <c r="K368" s="401">
        <v>130570185.43000001</v>
      </c>
      <c r="L368" s="403">
        <v>0</v>
      </c>
      <c r="M368" s="402">
        <v>0</v>
      </c>
      <c r="N368" s="404">
        <v>5768.7682000000123</v>
      </c>
      <c r="O368" s="402">
        <v>80737.23</v>
      </c>
      <c r="P368" s="401">
        <v>80737.23</v>
      </c>
    </row>
    <row r="369" spans="1:16" s="405" customFormat="1" ht="14.25" hidden="1" customHeight="1" x14ac:dyDescent="0.35">
      <c r="A369" s="398" t="s">
        <v>858</v>
      </c>
      <c r="B369" s="399" t="s">
        <v>909</v>
      </c>
      <c r="C369" s="399" t="s">
        <v>910</v>
      </c>
      <c r="D369" s="399" t="s">
        <v>915</v>
      </c>
      <c r="E369" s="399" t="s">
        <v>916</v>
      </c>
      <c r="F369" s="400">
        <v>36668017.189999998</v>
      </c>
      <c r="G369" s="401">
        <v>25126584.670000002</v>
      </c>
      <c r="H369" s="401">
        <v>5177475.59</v>
      </c>
      <c r="I369" s="402">
        <v>3412397.68</v>
      </c>
      <c r="J369" s="402">
        <v>57604895.770000003</v>
      </c>
      <c r="K369" s="401">
        <v>91321353.709999993</v>
      </c>
      <c r="L369" s="403">
        <v>0</v>
      </c>
      <c r="M369" s="402">
        <v>0</v>
      </c>
      <c r="N369" s="404">
        <v>1531.8685999999993</v>
      </c>
      <c r="O369" s="402">
        <v>21439.38</v>
      </c>
      <c r="P369" s="401">
        <v>21439.38</v>
      </c>
    </row>
    <row r="370" spans="1:16" s="405" customFormat="1" ht="14.25" hidden="1" customHeight="1" x14ac:dyDescent="0.35">
      <c r="A370" s="398" t="s">
        <v>858</v>
      </c>
      <c r="B370" s="399" t="s">
        <v>909</v>
      </c>
      <c r="C370" s="399" t="s">
        <v>910</v>
      </c>
      <c r="D370" s="399" t="s">
        <v>917</v>
      </c>
      <c r="E370" s="399" t="s">
        <v>918</v>
      </c>
      <c r="F370" s="400">
        <v>107578252.11</v>
      </c>
      <c r="G370" s="401">
        <v>55766931.729999997</v>
      </c>
      <c r="H370" s="401">
        <v>11408721</v>
      </c>
      <c r="I370" s="402">
        <v>15494706.49</v>
      </c>
      <c r="J370" s="402">
        <v>122321822.73999999</v>
      </c>
      <c r="K370" s="401">
        <v>204992181.96000001</v>
      </c>
      <c r="L370" s="403">
        <v>0</v>
      </c>
      <c r="M370" s="402">
        <v>5548438.7700000033</v>
      </c>
      <c r="N370" s="404">
        <v>5642.8853000000063</v>
      </c>
      <c r="O370" s="402">
        <v>78975.429999999993</v>
      </c>
      <c r="P370" s="401">
        <v>78975.429999999993</v>
      </c>
    </row>
    <row r="371" spans="1:16" s="405" customFormat="1" ht="14.25" hidden="1" customHeight="1" x14ac:dyDescent="0.35">
      <c r="A371" s="398" t="s">
        <v>858</v>
      </c>
      <c r="B371" s="399" t="s">
        <v>909</v>
      </c>
      <c r="C371" s="399" t="s">
        <v>910</v>
      </c>
      <c r="D371" s="399" t="s">
        <v>919</v>
      </c>
      <c r="E371" s="399" t="s">
        <v>920</v>
      </c>
      <c r="F371" s="400">
        <v>29448117.129999999</v>
      </c>
      <c r="G371" s="401">
        <v>20010010.609999999</v>
      </c>
      <c r="H371" s="401">
        <v>4085641.94</v>
      </c>
      <c r="I371" s="402">
        <v>3119135.21</v>
      </c>
      <c r="J371" s="402">
        <v>16298533.560000001</v>
      </c>
      <c r="K371" s="401">
        <v>43513321.32</v>
      </c>
      <c r="L371" s="403">
        <v>0</v>
      </c>
      <c r="M371" s="402">
        <v>30113.189999999478</v>
      </c>
      <c r="N371" s="404">
        <v>769.31649999999945</v>
      </c>
      <c r="O371" s="402">
        <v>10767.03</v>
      </c>
      <c r="P371" s="401">
        <v>10767.03</v>
      </c>
    </row>
    <row r="372" spans="1:16" s="405" customFormat="1" ht="14.25" hidden="1" customHeight="1" x14ac:dyDescent="0.35">
      <c r="A372" s="398" t="s">
        <v>858</v>
      </c>
      <c r="B372" s="399" t="s">
        <v>909</v>
      </c>
      <c r="C372" s="399" t="s">
        <v>910</v>
      </c>
      <c r="D372" s="399" t="s">
        <v>921</v>
      </c>
      <c r="E372" s="399" t="s">
        <v>922</v>
      </c>
      <c r="F372" s="400">
        <v>33617320.68</v>
      </c>
      <c r="G372" s="401">
        <v>27203711.07</v>
      </c>
      <c r="H372" s="401">
        <v>5608405.1399999997</v>
      </c>
      <c r="I372" s="402">
        <v>1219291.47</v>
      </c>
      <c r="J372" s="402">
        <v>116306607.06</v>
      </c>
      <c r="K372" s="401">
        <v>150338014.74000001</v>
      </c>
      <c r="L372" s="403">
        <v>0</v>
      </c>
      <c r="M372" s="402">
        <v>261263.12000000104</v>
      </c>
      <c r="N372" s="404">
        <v>867.7274000000001</v>
      </c>
      <c r="O372" s="402">
        <v>12144.34</v>
      </c>
      <c r="P372" s="401">
        <v>12144.34</v>
      </c>
    </row>
    <row r="373" spans="1:16" s="405" customFormat="1" ht="14.25" hidden="1" customHeight="1" x14ac:dyDescent="0.35">
      <c r="A373" s="398" t="s">
        <v>858</v>
      </c>
      <c r="B373" s="399" t="s">
        <v>909</v>
      </c>
      <c r="C373" s="399" t="s">
        <v>910</v>
      </c>
      <c r="D373" s="399" t="s">
        <v>923</v>
      </c>
      <c r="E373" s="399" t="s">
        <v>924</v>
      </c>
      <c r="F373" s="400">
        <v>41901055.689999998</v>
      </c>
      <c r="G373" s="401">
        <v>32538432.359999999</v>
      </c>
      <c r="H373" s="401">
        <v>6705814.0099999998</v>
      </c>
      <c r="I373" s="402">
        <v>7332555.0300000003</v>
      </c>
      <c r="J373" s="402">
        <v>90425579.659999996</v>
      </c>
      <c r="K373" s="401">
        <v>137002381.06</v>
      </c>
      <c r="L373" s="403">
        <v>0</v>
      </c>
      <c r="M373" s="402">
        <v>0</v>
      </c>
      <c r="N373" s="404">
        <v>1270.5516999999991</v>
      </c>
      <c r="O373" s="402">
        <v>17782.099999999999</v>
      </c>
      <c r="P373" s="401">
        <v>17782.099999999999</v>
      </c>
    </row>
    <row r="374" spans="1:16" s="405" customFormat="1" ht="14.25" hidden="1" customHeight="1" x14ac:dyDescent="0.35">
      <c r="A374" s="398" t="s">
        <v>858</v>
      </c>
      <c r="B374" s="399" t="s">
        <v>909</v>
      </c>
      <c r="C374" s="399" t="s">
        <v>910</v>
      </c>
      <c r="D374" s="399" t="s">
        <v>925</v>
      </c>
      <c r="E374" s="399" t="s">
        <v>926</v>
      </c>
      <c r="F374" s="400">
        <v>22607686.219999999</v>
      </c>
      <c r="G374" s="401">
        <v>14693741.58</v>
      </c>
      <c r="H374" s="401">
        <v>3023447.54</v>
      </c>
      <c r="I374" s="402">
        <v>177927.61</v>
      </c>
      <c r="J374" s="402">
        <v>26872994.329999998</v>
      </c>
      <c r="K374" s="401">
        <v>44768111.060000002</v>
      </c>
      <c r="L374" s="403">
        <v>0</v>
      </c>
      <c r="M374" s="402">
        <v>0</v>
      </c>
      <c r="N374" s="404">
        <v>427.40029999999996</v>
      </c>
      <c r="O374" s="402">
        <v>5981.71</v>
      </c>
      <c r="P374" s="401">
        <v>5981.71</v>
      </c>
    </row>
    <row r="375" spans="1:16" s="405" customFormat="1" ht="14.25" hidden="1" customHeight="1" x14ac:dyDescent="0.35">
      <c r="A375" s="398" t="s">
        <v>858</v>
      </c>
      <c r="B375" s="399" t="s">
        <v>909</v>
      </c>
      <c r="C375" s="399" t="s">
        <v>910</v>
      </c>
      <c r="D375" s="399" t="s">
        <v>927</v>
      </c>
      <c r="E375" s="399" t="s">
        <v>928</v>
      </c>
      <c r="F375" s="400">
        <v>30594067.079999998</v>
      </c>
      <c r="G375" s="401">
        <v>26095945.82</v>
      </c>
      <c r="H375" s="401">
        <v>5379319.2999999998</v>
      </c>
      <c r="I375" s="402">
        <v>3077013.74</v>
      </c>
      <c r="J375" s="402">
        <v>27951323.510000002</v>
      </c>
      <c r="K375" s="401">
        <v>62503602.369999997</v>
      </c>
      <c r="L375" s="403">
        <v>0</v>
      </c>
      <c r="M375" s="402">
        <v>0</v>
      </c>
      <c r="N375" s="404">
        <v>449.71200000000027</v>
      </c>
      <c r="O375" s="402">
        <v>6293.98</v>
      </c>
      <c r="P375" s="401">
        <v>6293.98</v>
      </c>
    </row>
    <row r="376" spans="1:16" s="405" customFormat="1" ht="14.25" hidden="1" customHeight="1" x14ac:dyDescent="0.35">
      <c r="A376" s="398" t="s">
        <v>858</v>
      </c>
      <c r="B376" s="399" t="s">
        <v>930</v>
      </c>
      <c r="C376" s="399" t="s">
        <v>931</v>
      </c>
      <c r="D376" s="399" t="s">
        <v>932</v>
      </c>
      <c r="E376" s="399" t="s">
        <v>933</v>
      </c>
      <c r="F376" s="400">
        <v>236623553.61000001</v>
      </c>
      <c r="G376" s="401">
        <v>38098582.979999997</v>
      </c>
      <c r="H376" s="401">
        <v>7796160.8200000003</v>
      </c>
      <c r="I376" s="402">
        <v>138037156.11000001</v>
      </c>
      <c r="J376" s="402">
        <v>499887458.78999996</v>
      </c>
      <c r="K376" s="401">
        <v>685309071.70000005</v>
      </c>
      <c r="L376" s="403">
        <v>0</v>
      </c>
      <c r="M376" s="402">
        <v>0</v>
      </c>
      <c r="N376" s="404">
        <v>53789.731862789988</v>
      </c>
      <c r="O376" s="402">
        <v>752818.25</v>
      </c>
      <c r="P376" s="401">
        <v>752818.25</v>
      </c>
    </row>
    <row r="377" spans="1:16" s="405" customFormat="1" ht="14.25" hidden="1" customHeight="1" x14ac:dyDescent="0.35">
      <c r="A377" s="398" t="s">
        <v>858</v>
      </c>
      <c r="B377" s="399" t="s">
        <v>930</v>
      </c>
      <c r="C377" s="399" t="s">
        <v>931</v>
      </c>
      <c r="D377" s="399" t="s">
        <v>934</v>
      </c>
      <c r="E377" s="399" t="s">
        <v>935</v>
      </c>
      <c r="F377" s="400">
        <v>42782186.75</v>
      </c>
      <c r="G377" s="401">
        <v>23545469.539999999</v>
      </c>
      <c r="H377" s="401">
        <v>6092043.54</v>
      </c>
      <c r="I377" s="402">
        <v>10526463.08</v>
      </c>
      <c r="J377" s="402">
        <v>47107844</v>
      </c>
      <c r="K377" s="401">
        <v>94591610.159999996</v>
      </c>
      <c r="L377" s="403">
        <v>0</v>
      </c>
      <c r="M377" s="402">
        <v>0</v>
      </c>
      <c r="N377" s="404">
        <v>1707.8411999999998</v>
      </c>
      <c r="O377" s="402">
        <v>23902.22</v>
      </c>
      <c r="P377" s="401">
        <v>23902.22</v>
      </c>
    </row>
    <row r="378" spans="1:16" s="405" customFormat="1" ht="14.25" hidden="1" customHeight="1" x14ac:dyDescent="0.35">
      <c r="A378" s="398" t="s">
        <v>858</v>
      </c>
      <c r="B378" s="399" t="s">
        <v>930</v>
      </c>
      <c r="C378" s="399" t="s">
        <v>931</v>
      </c>
      <c r="D378" s="399" t="s">
        <v>936</v>
      </c>
      <c r="E378" s="399" t="s">
        <v>937</v>
      </c>
      <c r="F378" s="400">
        <v>22153133.879999999</v>
      </c>
      <c r="G378" s="401">
        <v>11489572.99</v>
      </c>
      <c r="H378" s="401">
        <v>3227220.68</v>
      </c>
      <c r="I378" s="402">
        <v>8034052.9500000002</v>
      </c>
      <c r="J378" s="402">
        <v>11272558.129999999</v>
      </c>
      <c r="K378" s="401">
        <v>38894522.75</v>
      </c>
      <c r="L378" s="403">
        <v>0</v>
      </c>
      <c r="M378" s="402">
        <v>0</v>
      </c>
      <c r="N378" s="404">
        <v>1076.7433999999982</v>
      </c>
      <c r="O378" s="402">
        <v>15069.64</v>
      </c>
      <c r="P378" s="401">
        <v>15069.64</v>
      </c>
    </row>
    <row r="379" spans="1:16" s="405" customFormat="1" ht="14.25" hidden="1" customHeight="1" x14ac:dyDescent="0.35">
      <c r="A379" s="398" t="s">
        <v>858</v>
      </c>
      <c r="B379" s="399" t="s">
        <v>930</v>
      </c>
      <c r="C379" s="399" t="s">
        <v>931</v>
      </c>
      <c r="D379" s="399" t="s">
        <v>938</v>
      </c>
      <c r="E379" s="399" t="s">
        <v>939</v>
      </c>
      <c r="F379" s="400">
        <v>27323601.449999999</v>
      </c>
      <c r="G379" s="401">
        <v>14385859.970000001</v>
      </c>
      <c r="H379" s="401">
        <v>3383583.34</v>
      </c>
      <c r="I379" s="402">
        <v>400445.58</v>
      </c>
      <c r="J379" s="402">
        <v>24628741.09</v>
      </c>
      <c r="K379" s="401">
        <v>45568782.979999997</v>
      </c>
      <c r="L379" s="403">
        <v>0</v>
      </c>
      <c r="M379" s="402">
        <v>612467.54999999981</v>
      </c>
      <c r="N379" s="404">
        <v>499.53680000000008</v>
      </c>
      <c r="O379" s="402">
        <v>6991.3</v>
      </c>
      <c r="P379" s="401">
        <v>6991.3</v>
      </c>
    </row>
    <row r="380" spans="1:16" s="405" customFormat="1" ht="14.25" hidden="1" customHeight="1" x14ac:dyDescent="0.35">
      <c r="A380" s="398" t="s">
        <v>858</v>
      </c>
      <c r="B380" s="399" t="s">
        <v>930</v>
      </c>
      <c r="C380" s="399" t="s">
        <v>931</v>
      </c>
      <c r="D380" s="399" t="s">
        <v>940</v>
      </c>
      <c r="E380" s="399" t="s">
        <v>941</v>
      </c>
      <c r="F380" s="400">
        <v>21488974.09</v>
      </c>
      <c r="G380" s="401">
        <v>10939099.16</v>
      </c>
      <c r="H380" s="401">
        <v>2845998.81</v>
      </c>
      <c r="I380" s="402">
        <v>0</v>
      </c>
      <c r="J380" s="402">
        <v>23048231.580000002</v>
      </c>
      <c r="K380" s="401">
        <v>40313506.549999997</v>
      </c>
      <c r="L380" s="403">
        <v>0</v>
      </c>
      <c r="M380" s="402">
        <v>1542680.75</v>
      </c>
      <c r="N380" s="404">
        <v>232.0292</v>
      </c>
      <c r="O380" s="402">
        <v>3247.38</v>
      </c>
      <c r="P380" s="401">
        <v>3247.38</v>
      </c>
    </row>
    <row r="381" spans="1:16" s="405" customFormat="1" ht="14.25" hidden="1" customHeight="1" x14ac:dyDescent="0.35">
      <c r="A381" s="398" t="s">
        <v>858</v>
      </c>
      <c r="B381" s="399" t="s">
        <v>930</v>
      </c>
      <c r="C381" s="399" t="s">
        <v>931</v>
      </c>
      <c r="D381" s="399" t="s">
        <v>942</v>
      </c>
      <c r="E381" s="399" t="s">
        <v>943</v>
      </c>
      <c r="F381" s="400">
        <v>39269974.969999999</v>
      </c>
      <c r="G381" s="401">
        <v>23628839.48</v>
      </c>
      <c r="H381" s="401">
        <v>5617096.0700000003</v>
      </c>
      <c r="I381" s="402">
        <v>3293681.6</v>
      </c>
      <c r="J381" s="402">
        <v>83812102.040000021</v>
      </c>
      <c r="K381" s="401">
        <v>121185474.19</v>
      </c>
      <c r="L381" s="403">
        <v>0</v>
      </c>
      <c r="M381" s="402">
        <v>0</v>
      </c>
      <c r="N381" s="404">
        <v>1125.8883999999994</v>
      </c>
      <c r="O381" s="402">
        <v>15757.46</v>
      </c>
      <c r="P381" s="401">
        <v>15757.46</v>
      </c>
    </row>
    <row r="382" spans="1:16" s="405" customFormat="1" ht="14.25" hidden="1" customHeight="1" x14ac:dyDescent="0.35">
      <c r="A382" s="398" t="s">
        <v>858</v>
      </c>
      <c r="B382" s="399" t="s">
        <v>930</v>
      </c>
      <c r="C382" s="399" t="s">
        <v>931</v>
      </c>
      <c r="D382" s="399" t="s">
        <v>944</v>
      </c>
      <c r="E382" s="399" t="s">
        <v>945</v>
      </c>
      <c r="F382" s="400">
        <v>25869996.949999999</v>
      </c>
      <c r="G382" s="401">
        <v>14253913.699999999</v>
      </c>
      <c r="H382" s="401">
        <v>3749844.28</v>
      </c>
      <c r="I382" s="402">
        <v>4754846.62</v>
      </c>
      <c r="J382" s="402">
        <v>25867613.539999999</v>
      </c>
      <c r="K382" s="401">
        <v>53379095.140000001</v>
      </c>
      <c r="L382" s="403">
        <v>0</v>
      </c>
      <c r="M382" s="402">
        <v>0</v>
      </c>
      <c r="N382" s="404">
        <v>1011.0556999999991</v>
      </c>
      <c r="O382" s="402">
        <v>14150.31</v>
      </c>
      <c r="P382" s="401">
        <v>14150.31</v>
      </c>
    </row>
    <row r="383" spans="1:16" s="405" customFormat="1" ht="14.25" hidden="1" customHeight="1" x14ac:dyDescent="0.35">
      <c r="A383" s="398" t="s">
        <v>858</v>
      </c>
      <c r="B383" s="399" t="s">
        <v>930</v>
      </c>
      <c r="C383" s="399" t="s">
        <v>931</v>
      </c>
      <c r="D383" s="399" t="s">
        <v>946</v>
      </c>
      <c r="E383" s="399" t="s">
        <v>947</v>
      </c>
      <c r="F383" s="400">
        <v>27179008.600000001</v>
      </c>
      <c r="G383" s="401">
        <v>13931722.470000001</v>
      </c>
      <c r="H383" s="401">
        <v>3532556.71</v>
      </c>
      <c r="I383" s="402">
        <v>3268917.49</v>
      </c>
      <c r="J383" s="402">
        <v>19638783.099999998</v>
      </c>
      <c r="K383" s="401">
        <v>44356720.770000003</v>
      </c>
      <c r="L383" s="403">
        <v>0</v>
      </c>
      <c r="M383" s="402">
        <v>0</v>
      </c>
      <c r="N383" s="404">
        <v>889.26009999999985</v>
      </c>
      <c r="O383" s="402">
        <v>12445.71</v>
      </c>
      <c r="P383" s="401">
        <v>12445.71</v>
      </c>
    </row>
    <row r="384" spans="1:16" s="405" customFormat="1" ht="14.25" hidden="1" customHeight="1" x14ac:dyDescent="0.35">
      <c r="A384" s="398" t="s">
        <v>858</v>
      </c>
      <c r="B384" s="399" t="s">
        <v>930</v>
      </c>
      <c r="C384" s="399" t="s">
        <v>931</v>
      </c>
      <c r="D384" s="399" t="s">
        <v>948</v>
      </c>
      <c r="E384" s="399" t="s">
        <v>949</v>
      </c>
      <c r="F384" s="400">
        <v>51708961.479999997</v>
      </c>
      <c r="G384" s="401">
        <v>31545275.960000001</v>
      </c>
      <c r="H384" s="401">
        <v>7428357.1399999997</v>
      </c>
      <c r="I384" s="402">
        <v>13960470.869999999</v>
      </c>
      <c r="J384" s="402">
        <v>75224487.269999996</v>
      </c>
      <c r="K384" s="401">
        <v>134243673.24000001</v>
      </c>
      <c r="L384" s="403">
        <v>0</v>
      </c>
      <c r="M384" s="402">
        <v>0</v>
      </c>
      <c r="N384" s="404">
        <v>2416.8586000000014</v>
      </c>
      <c r="O384" s="402">
        <v>33825.33</v>
      </c>
      <c r="P384" s="401">
        <v>33825.33</v>
      </c>
    </row>
    <row r="385" spans="1:16" s="405" customFormat="1" ht="14.25" hidden="1" customHeight="1" x14ac:dyDescent="0.35">
      <c r="A385" s="398" t="s">
        <v>858</v>
      </c>
      <c r="B385" s="399" t="s">
        <v>930</v>
      </c>
      <c r="C385" s="399" t="s">
        <v>931</v>
      </c>
      <c r="D385" s="399" t="s">
        <v>950</v>
      </c>
      <c r="E385" s="399" t="s">
        <v>951</v>
      </c>
      <c r="F385" s="400">
        <v>41708156.390000001</v>
      </c>
      <c r="G385" s="401">
        <v>26236557.609999999</v>
      </c>
      <c r="H385" s="401">
        <v>6031442.5800000001</v>
      </c>
      <c r="I385" s="402">
        <v>4514806.49</v>
      </c>
      <c r="J385" s="402">
        <v>30084865.390000001</v>
      </c>
      <c r="K385" s="401">
        <v>71189755.069999993</v>
      </c>
      <c r="L385" s="403">
        <v>0</v>
      </c>
      <c r="M385" s="402">
        <v>0</v>
      </c>
      <c r="N385" s="404">
        <v>858.66999999999985</v>
      </c>
      <c r="O385" s="402">
        <v>12017.58</v>
      </c>
      <c r="P385" s="401">
        <v>12017.58</v>
      </c>
    </row>
    <row r="386" spans="1:16" s="405" customFormat="1" ht="14.25" hidden="1" customHeight="1" x14ac:dyDescent="0.35">
      <c r="A386" s="398" t="s">
        <v>858</v>
      </c>
      <c r="B386" s="399" t="s">
        <v>930</v>
      </c>
      <c r="C386" s="399" t="s">
        <v>931</v>
      </c>
      <c r="D386" s="399" t="s">
        <v>952</v>
      </c>
      <c r="E386" s="399" t="s">
        <v>953</v>
      </c>
      <c r="F386" s="400">
        <v>34327021.780000001</v>
      </c>
      <c r="G386" s="401">
        <v>17963664.84</v>
      </c>
      <c r="H386" s="401">
        <v>4605863.07</v>
      </c>
      <c r="I386" s="402">
        <v>5737630.9699999997</v>
      </c>
      <c r="J386" s="402">
        <v>33885089.640000001</v>
      </c>
      <c r="K386" s="401">
        <v>67563121.519999996</v>
      </c>
      <c r="L386" s="403">
        <v>0</v>
      </c>
      <c r="M386" s="402">
        <v>0</v>
      </c>
      <c r="N386" s="404">
        <v>1089.5552999999989</v>
      </c>
      <c r="O386" s="402">
        <v>15248.95</v>
      </c>
      <c r="P386" s="401">
        <v>15248.95</v>
      </c>
    </row>
    <row r="387" spans="1:16" s="405" customFormat="1" ht="14.25" hidden="1" customHeight="1" x14ac:dyDescent="0.35">
      <c r="A387" s="398" t="s">
        <v>858</v>
      </c>
      <c r="B387" s="399" t="s">
        <v>930</v>
      </c>
      <c r="C387" s="399" t="s">
        <v>931</v>
      </c>
      <c r="D387" s="399" t="s">
        <v>954</v>
      </c>
      <c r="E387" s="399" t="s">
        <v>955</v>
      </c>
      <c r="F387" s="400">
        <v>25119937.98</v>
      </c>
      <c r="G387" s="401">
        <v>15583993.26</v>
      </c>
      <c r="H387" s="401">
        <v>3809156.07</v>
      </c>
      <c r="I387" s="402">
        <v>5321596.12</v>
      </c>
      <c r="J387" s="402">
        <v>23639598.050000001</v>
      </c>
      <c r="K387" s="401">
        <v>52073981.5</v>
      </c>
      <c r="L387" s="403">
        <v>0</v>
      </c>
      <c r="M387" s="402">
        <v>0</v>
      </c>
      <c r="N387" s="404">
        <v>788.24460000000056</v>
      </c>
      <c r="O387" s="402">
        <v>11031.94</v>
      </c>
      <c r="P387" s="401">
        <v>11031.94</v>
      </c>
    </row>
    <row r="388" spans="1:16" s="405" customFormat="1" ht="14.25" hidden="1" customHeight="1" x14ac:dyDescent="0.35">
      <c r="A388" s="398" t="s">
        <v>858</v>
      </c>
      <c r="B388" s="399" t="s">
        <v>957</v>
      </c>
      <c r="C388" s="399" t="s">
        <v>958</v>
      </c>
      <c r="D388" s="399" t="s">
        <v>959</v>
      </c>
      <c r="E388" s="399" t="s">
        <v>960</v>
      </c>
      <c r="F388" s="400">
        <v>44966975.960000001</v>
      </c>
      <c r="G388" s="401">
        <v>13757829.15</v>
      </c>
      <c r="H388" s="401">
        <v>2693752.64</v>
      </c>
      <c r="I388" s="402">
        <v>23759346.300000001</v>
      </c>
      <c r="J388" s="402">
        <v>256169972.72</v>
      </c>
      <c r="K388" s="401">
        <v>296380900.81</v>
      </c>
      <c r="L388" s="403">
        <v>0</v>
      </c>
      <c r="M388" s="402">
        <v>0</v>
      </c>
      <c r="N388" s="404">
        <v>15772.909999999991</v>
      </c>
      <c r="O388" s="402">
        <v>220750.95</v>
      </c>
      <c r="P388" s="401">
        <v>220750.95</v>
      </c>
    </row>
    <row r="389" spans="1:16" s="405" customFormat="1" ht="14.25" hidden="1" customHeight="1" x14ac:dyDescent="0.35">
      <c r="A389" s="398" t="s">
        <v>858</v>
      </c>
      <c r="B389" s="399" t="s">
        <v>957</v>
      </c>
      <c r="C389" s="399" t="s">
        <v>958</v>
      </c>
      <c r="D389" s="399" t="s">
        <v>961</v>
      </c>
      <c r="E389" s="399" t="s">
        <v>962</v>
      </c>
      <c r="F389" s="400">
        <v>17139898.140000001</v>
      </c>
      <c r="G389" s="401">
        <v>12029169.380000001</v>
      </c>
      <c r="H389" s="401">
        <v>2361144.85</v>
      </c>
      <c r="I389" s="402">
        <v>0</v>
      </c>
      <c r="J389" s="402">
        <v>35008589.280000001</v>
      </c>
      <c r="K389" s="401">
        <v>49398903.509999998</v>
      </c>
      <c r="L389" s="403">
        <v>0</v>
      </c>
      <c r="M389" s="402">
        <v>578636.92000000039</v>
      </c>
      <c r="N389" s="404">
        <v>352.36650000000003</v>
      </c>
      <c r="O389" s="402">
        <v>4931.57</v>
      </c>
      <c r="P389" s="401">
        <v>4931.57</v>
      </c>
    </row>
    <row r="390" spans="1:16" s="405" customFormat="1" ht="14.25" hidden="1" customHeight="1" x14ac:dyDescent="0.35">
      <c r="A390" s="398" t="s">
        <v>858</v>
      </c>
      <c r="B390" s="399" t="s">
        <v>957</v>
      </c>
      <c r="C390" s="399" t="s">
        <v>958</v>
      </c>
      <c r="D390" s="399" t="s">
        <v>963</v>
      </c>
      <c r="E390" s="399" t="s">
        <v>964</v>
      </c>
      <c r="F390" s="400">
        <v>25006756.469999999</v>
      </c>
      <c r="G390" s="401">
        <v>22746134.809999999</v>
      </c>
      <c r="H390" s="401">
        <v>4466271.16</v>
      </c>
      <c r="I390" s="402">
        <v>539226.71</v>
      </c>
      <c r="J390" s="402">
        <v>31732476.27</v>
      </c>
      <c r="K390" s="401">
        <v>59484108.950000003</v>
      </c>
      <c r="L390" s="403">
        <v>0</v>
      </c>
      <c r="M390" s="402">
        <v>490649.3200000003</v>
      </c>
      <c r="N390" s="404">
        <v>361.72710000000035</v>
      </c>
      <c r="O390" s="402">
        <v>5062.58</v>
      </c>
      <c r="P390" s="401">
        <v>5062.58</v>
      </c>
    </row>
    <row r="391" spans="1:16" s="405" customFormat="1" ht="14.25" hidden="1" customHeight="1" x14ac:dyDescent="0.35">
      <c r="A391" s="398" t="s">
        <v>858</v>
      </c>
      <c r="B391" s="399" t="s">
        <v>957</v>
      </c>
      <c r="C391" s="399" t="s">
        <v>958</v>
      </c>
      <c r="D391" s="399" t="s">
        <v>965</v>
      </c>
      <c r="E391" s="399" t="s">
        <v>966</v>
      </c>
      <c r="F391" s="400">
        <v>25644531.469999999</v>
      </c>
      <c r="G391" s="401">
        <v>18667904.219999999</v>
      </c>
      <c r="H391" s="401">
        <v>3665480.19</v>
      </c>
      <c r="I391" s="402">
        <v>1705619.44</v>
      </c>
      <c r="J391" s="402">
        <v>39828857.679999992</v>
      </c>
      <c r="K391" s="401">
        <v>63867861.530000001</v>
      </c>
      <c r="L391" s="403">
        <v>0</v>
      </c>
      <c r="M391" s="402">
        <v>96097.439999998547</v>
      </c>
      <c r="N391" s="404">
        <v>799.78139999999928</v>
      </c>
      <c r="O391" s="402">
        <v>11193.4</v>
      </c>
      <c r="P391" s="401">
        <v>11193.4</v>
      </c>
    </row>
    <row r="392" spans="1:16" s="405" customFormat="1" ht="14.25" hidden="1" customHeight="1" x14ac:dyDescent="0.35">
      <c r="A392" s="398" t="s">
        <v>858</v>
      </c>
      <c r="B392" s="399" t="s">
        <v>957</v>
      </c>
      <c r="C392" s="399" t="s">
        <v>958</v>
      </c>
      <c r="D392" s="399" t="s">
        <v>967</v>
      </c>
      <c r="E392" s="399" t="s">
        <v>968</v>
      </c>
      <c r="F392" s="400">
        <v>12896732.210000001</v>
      </c>
      <c r="G392" s="401">
        <v>8775527.1099999994</v>
      </c>
      <c r="H392" s="401">
        <v>1722309</v>
      </c>
      <c r="I392" s="402">
        <v>27151.119999999999</v>
      </c>
      <c r="J392" s="402">
        <v>24398103.75</v>
      </c>
      <c r="K392" s="401">
        <v>34923090.979999997</v>
      </c>
      <c r="L392" s="403">
        <v>0</v>
      </c>
      <c r="M392" s="402">
        <v>680101.45000000019</v>
      </c>
      <c r="N392" s="404">
        <v>469.88630000000012</v>
      </c>
      <c r="O392" s="402">
        <v>6576.33</v>
      </c>
      <c r="P392" s="401">
        <v>6576.33</v>
      </c>
    </row>
    <row r="393" spans="1:16" s="405" customFormat="1" ht="14.25" hidden="1" customHeight="1" x14ac:dyDescent="0.35">
      <c r="A393" s="398" t="s">
        <v>858</v>
      </c>
      <c r="B393" s="399" t="s">
        <v>957</v>
      </c>
      <c r="C393" s="399" t="s">
        <v>958</v>
      </c>
      <c r="D393" s="399" t="s">
        <v>969</v>
      </c>
      <c r="E393" s="399" t="s">
        <v>970</v>
      </c>
      <c r="F393" s="400">
        <v>11061941.310000001</v>
      </c>
      <c r="G393" s="401">
        <v>7131739.6900000004</v>
      </c>
      <c r="H393" s="401">
        <v>1398006.54</v>
      </c>
      <c r="I393" s="402">
        <v>0</v>
      </c>
      <c r="J393" s="402">
        <v>2274890.4</v>
      </c>
      <c r="K393" s="401">
        <v>10804636.630000001</v>
      </c>
      <c r="L393" s="403">
        <v>257304.68</v>
      </c>
      <c r="M393" s="402">
        <v>919428.12000000011</v>
      </c>
      <c r="N393" s="404">
        <v>43.223800000000011</v>
      </c>
      <c r="O393" s="402">
        <v>604.94000000000005</v>
      </c>
      <c r="P393" s="401">
        <v>257909.62</v>
      </c>
    </row>
    <row r="394" spans="1:16" s="405" customFormat="1" ht="14.25" hidden="1" customHeight="1" x14ac:dyDescent="0.35">
      <c r="A394" s="398" t="s">
        <v>858</v>
      </c>
      <c r="B394" s="399" t="s">
        <v>957</v>
      </c>
      <c r="C394" s="399" t="s">
        <v>958</v>
      </c>
      <c r="D394" s="399" t="s">
        <v>971</v>
      </c>
      <c r="E394" s="399" t="s">
        <v>972</v>
      </c>
      <c r="F394" s="400">
        <v>13089969.140000001</v>
      </c>
      <c r="G394" s="401">
        <v>8219781.8700000001</v>
      </c>
      <c r="H394" s="401">
        <v>1612982.15</v>
      </c>
      <c r="I394" s="402">
        <v>71883.75</v>
      </c>
      <c r="J394" s="402">
        <v>11995525.399999999</v>
      </c>
      <c r="K394" s="401">
        <v>21900173.170000002</v>
      </c>
      <c r="L394" s="403">
        <v>0</v>
      </c>
      <c r="M394" s="402">
        <v>1052596.4900000002</v>
      </c>
      <c r="N394" s="404">
        <v>215.08629999999999</v>
      </c>
      <c r="O394" s="402">
        <v>3010.26</v>
      </c>
      <c r="P394" s="401">
        <v>3010.26</v>
      </c>
    </row>
    <row r="395" spans="1:16" s="405" customFormat="1" ht="14.25" hidden="1" customHeight="1" x14ac:dyDescent="0.35">
      <c r="A395" s="398" t="s">
        <v>858</v>
      </c>
      <c r="B395" s="399" t="s">
        <v>974</v>
      </c>
      <c r="C395" s="399" t="s">
        <v>975</v>
      </c>
      <c r="D395" s="399" t="s">
        <v>976</v>
      </c>
      <c r="E395" s="399" t="s">
        <v>977</v>
      </c>
      <c r="F395" s="400">
        <v>165470218.69999999</v>
      </c>
      <c r="G395" s="401">
        <v>40771938.719999999</v>
      </c>
      <c r="H395" s="401">
        <v>7876983.6100000003</v>
      </c>
      <c r="I395" s="402">
        <v>97078276.230000004</v>
      </c>
      <c r="J395" s="402">
        <v>408491498.68000001</v>
      </c>
      <c r="K395" s="401">
        <v>554218697.24000001</v>
      </c>
      <c r="L395" s="403">
        <v>0</v>
      </c>
      <c r="M395" s="402">
        <v>0</v>
      </c>
      <c r="N395" s="404">
        <v>33992.112752679954</v>
      </c>
      <c r="O395" s="402">
        <v>475739.18</v>
      </c>
      <c r="P395" s="401">
        <v>475739.18</v>
      </c>
    </row>
    <row r="396" spans="1:16" s="405" customFormat="1" ht="14.25" hidden="1" customHeight="1" x14ac:dyDescent="0.35">
      <c r="A396" s="398" t="s">
        <v>858</v>
      </c>
      <c r="B396" s="399" t="s">
        <v>974</v>
      </c>
      <c r="C396" s="399" t="s">
        <v>975</v>
      </c>
      <c r="D396" s="399" t="s">
        <v>978</v>
      </c>
      <c r="E396" s="399" t="s">
        <v>979</v>
      </c>
      <c r="F396" s="400">
        <v>42950344.670000002</v>
      </c>
      <c r="G396" s="401">
        <v>30634160.77</v>
      </c>
      <c r="H396" s="401">
        <v>5891889.6500000004</v>
      </c>
      <c r="I396" s="402">
        <v>7016409.3799999999</v>
      </c>
      <c r="J396" s="402">
        <v>50331280.289999999</v>
      </c>
      <c r="K396" s="401">
        <v>93873740.090000004</v>
      </c>
      <c r="L396" s="403">
        <v>0</v>
      </c>
      <c r="M396" s="402">
        <v>0</v>
      </c>
      <c r="N396" s="404">
        <v>1291.1527999999998</v>
      </c>
      <c r="O396" s="402">
        <v>18070.43</v>
      </c>
      <c r="P396" s="401">
        <v>18070.43</v>
      </c>
    </row>
    <row r="397" spans="1:16" s="405" customFormat="1" ht="14.25" hidden="1" customHeight="1" x14ac:dyDescent="0.35">
      <c r="A397" s="398" t="s">
        <v>858</v>
      </c>
      <c r="B397" s="399" t="s">
        <v>974</v>
      </c>
      <c r="C397" s="399" t="s">
        <v>975</v>
      </c>
      <c r="D397" s="399" t="s">
        <v>980</v>
      </c>
      <c r="E397" s="399" t="s">
        <v>981</v>
      </c>
      <c r="F397" s="400">
        <v>26714224.559999999</v>
      </c>
      <c r="G397" s="401">
        <v>18962056.57</v>
      </c>
      <c r="H397" s="401">
        <v>3647780.9</v>
      </c>
      <c r="I397" s="402">
        <v>2316917.67</v>
      </c>
      <c r="J397" s="402">
        <v>96052210.599999994</v>
      </c>
      <c r="K397" s="401">
        <v>120978965.73999999</v>
      </c>
      <c r="L397" s="403">
        <v>0</v>
      </c>
      <c r="M397" s="402">
        <v>0</v>
      </c>
      <c r="N397" s="404">
        <v>981.02279999999928</v>
      </c>
      <c r="O397" s="402">
        <v>13729.98</v>
      </c>
      <c r="P397" s="401">
        <v>13729.98</v>
      </c>
    </row>
    <row r="398" spans="1:16" s="405" customFormat="1" ht="14.25" hidden="1" customHeight="1" x14ac:dyDescent="0.35">
      <c r="A398" s="398" t="s">
        <v>858</v>
      </c>
      <c r="B398" s="399" t="s">
        <v>974</v>
      </c>
      <c r="C398" s="399" t="s">
        <v>975</v>
      </c>
      <c r="D398" s="399" t="s">
        <v>982</v>
      </c>
      <c r="E398" s="399" t="s">
        <v>983</v>
      </c>
      <c r="F398" s="400">
        <v>59107012.280000001</v>
      </c>
      <c r="G398" s="401">
        <v>40262864.789999999</v>
      </c>
      <c r="H398" s="401">
        <v>7753164.21</v>
      </c>
      <c r="I398" s="402">
        <v>4709812.93</v>
      </c>
      <c r="J398" s="402">
        <v>131114379.39000002</v>
      </c>
      <c r="K398" s="401">
        <v>183840221.31999999</v>
      </c>
      <c r="L398" s="403">
        <v>0</v>
      </c>
      <c r="M398" s="402">
        <v>0</v>
      </c>
      <c r="N398" s="404">
        <v>1791.3436000000008</v>
      </c>
      <c r="O398" s="402">
        <v>25070.880000000001</v>
      </c>
      <c r="P398" s="401">
        <v>25070.880000000001</v>
      </c>
    </row>
    <row r="399" spans="1:16" s="405" customFormat="1" ht="14.25" hidden="1" customHeight="1" x14ac:dyDescent="0.35">
      <c r="A399" s="398" t="s">
        <v>858</v>
      </c>
      <c r="B399" s="399" t="s">
        <v>974</v>
      </c>
      <c r="C399" s="399" t="s">
        <v>975</v>
      </c>
      <c r="D399" s="399" t="s">
        <v>984</v>
      </c>
      <c r="E399" s="399" t="s">
        <v>985</v>
      </c>
      <c r="F399" s="400">
        <v>50404696.719999999</v>
      </c>
      <c r="G399" s="401">
        <v>33494795.23</v>
      </c>
      <c r="H399" s="401">
        <v>6440333.7300000004</v>
      </c>
      <c r="I399" s="402">
        <v>6502361.9100000001</v>
      </c>
      <c r="J399" s="402">
        <v>99867331.340000004</v>
      </c>
      <c r="K399" s="401">
        <v>146304822.21000001</v>
      </c>
      <c r="L399" s="403">
        <v>0</v>
      </c>
      <c r="M399" s="402">
        <v>159008.95000000112</v>
      </c>
      <c r="N399" s="404">
        <v>1938.2000000000003</v>
      </c>
      <c r="O399" s="402">
        <v>27126.22</v>
      </c>
      <c r="P399" s="401">
        <v>27126.22</v>
      </c>
    </row>
    <row r="400" spans="1:16" s="405" customFormat="1" ht="14.25" hidden="1" customHeight="1" x14ac:dyDescent="0.35">
      <c r="A400" s="398" t="s">
        <v>858</v>
      </c>
      <c r="B400" s="399" t="s">
        <v>974</v>
      </c>
      <c r="C400" s="399" t="s">
        <v>975</v>
      </c>
      <c r="D400" s="399" t="s">
        <v>986</v>
      </c>
      <c r="E400" s="399" t="s">
        <v>987</v>
      </c>
      <c r="F400" s="400">
        <v>27458478.420000002</v>
      </c>
      <c r="G400" s="401">
        <v>18404715.219999999</v>
      </c>
      <c r="H400" s="401">
        <v>3540563.34</v>
      </c>
      <c r="I400" s="402">
        <v>3354450.11</v>
      </c>
      <c r="J400" s="402">
        <v>51900086.780000001</v>
      </c>
      <c r="K400" s="401">
        <v>77199815.450000003</v>
      </c>
      <c r="L400" s="403">
        <v>0</v>
      </c>
      <c r="M400" s="402">
        <v>0</v>
      </c>
      <c r="N400" s="404">
        <v>1045.8484000000001</v>
      </c>
      <c r="O400" s="402">
        <v>14637.25</v>
      </c>
      <c r="P400" s="401">
        <v>14637.25</v>
      </c>
    </row>
    <row r="401" spans="1:16" s="405" customFormat="1" ht="14.25" hidden="1" customHeight="1" x14ac:dyDescent="0.35">
      <c r="A401" s="398" t="s">
        <v>858</v>
      </c>
      <c r="B401" s="399" t="s">
        <v>974</v>
      </c>
      <c r="C401" s="399" t="s">
        <v>975</v>
      </c>
      <c r="D401" s="399" t="s">
        <v>988</v>
      </c>
      <c r="E401" s="399" t="s">
        <v>989</v>
      </c>
      <c r="F401" s="400">
        <v>62074929.020000003</v>
      </c>
      <c r="G401" s="401">
        <v>35976936.469999999</v>
      </c>
      <c r="H401" s="401">
        <v>6923526.3399999999</v>
      </c>
      <c r="I401" s="402">
        <v>27552440.030000001</v>
      </c>
      <c r="J401" s="402">
        <v>179129472.22</v>
      </c>
      <c r="K401" s="401">
        <v>249582375.06</v>
      </c>
      <c r="L401" s="403">
        <v>0</v>
      </c>
      <c r="M401" s="402">
        <v>0</v>
      </c>
      <c r="N401" s="404">
        <v>5894.7645999999932</v>
      </c>
      <c r="O401" s="402">
        <v>82500.62</v>
      </c>
      <c r="P401" s="401">
        <v>82500.62</v>
      </c>
    </row>
    <row r="402" spans="1:16" s="405" customFormat="1" ht="14.25" hidden="1" customHeight="1" x14ac:dyDescent="0.35">
      <c r="A402" s="398" t="s">
        <v>858</v>
      </c>
      <c r="B402" s="399" t="s">
        <v>974</v>
      </c>
      <c r="C402" s="399" t="s">
        <v>975</v>
      </c>
      <c r="D402" s="399" t="s">
        <v>990</v>
      </c>
      <c r="E402" s="399" t="s">
        <v>991</v>
      </c>
      <c r="F402" s="400">
        <v>62290991.710000001</v>
      </c>
      <c r="G402" s="401">
        <v>34821565.990000002</v>
      </c>
      <c r="H402" s="401">
        <v>6697622.54</v>
      </c>
      <c r="I402" s="402">
        <v>15796629.42</v>
      </c>
      <c r="J402" s="402">
        <v>139001837.03</v>
      </c>
      <c r="K402" s="401">
        <v>196317654.97999999</v>
      </c>
      <c r="L402" s="403">
        <v>0</v>
      </c>
      <c r="M402" s="402">
        <v>0</v>
      </c>
      <c r="N402" s="404">
        <v>4045.2702999999983</v>
      </c>
      <c r="O402" s="402">
        <v>56615.89</v>
      </c>
      <c r="P402" s="401">
        <v>56615.89</v>
      </c>
    </row>
    <row r="403" spans="1:16" s="405" customFormat="1" ht="14.25" hidden="1" customHeight="1" x14ac:dyDescent="0.35">
      <c r="A403" s="398" t="s">
        <v>858</v>
      </c>
      <c r="B403" s="399" t="s">
        <v>974</v>
      </c>
      <c r="C403" s="399" t="s">
        <v>975</v>
      </c>
      <c r="D403" s="399" t="s">
        <v>992</v>
      </c>
      <c r="E403" s="399" t="s">
        <v>993</v>
      </c>
      <c r="F403" s="400">
        <v>32084450.120000001</v>
      </c>
      <c r="G403" s="401">
        <v>20718665.260000002</v>
      </c>
      <c r="H403" s="401">
        <v>3985084.65</v>
      </c>
      <c r="I403" s="402">
        <v>2487333.36</v>
      </c>
      <c r="J403" s="402">
        <v>36865334.770000003</v>
      </c>
      <c r="K403" s="401">
        <v>64056418.039999999</v>
      </c>
      <c r="L403" s="403">
        <v>0</v>
      </c>
      <c r="M403" s="402">
        <v>0</v>
      </c>
      <c r="N403" s="404">
        <v>1032.3328999999992</v>
      </c>
      <c r="O403" s="402">
        <v>14448.09</v>
      </c>
      <c r="P403" s="401">
        <v>14448.09</v>
      </c>
    </row>
    <row r="404" spans="1:16" s="405" customFormat="1" ht="14.25" hidden="1" customHeight="1" x14ac:dyDescent="0.35">
      <c r="A404" s="398" t="s">
        <v>858</v>
      </c>
      <c r="B404" s="399" t="s">
        <v>974</v>
      </c>
      <c r="C404" s="399" t="s">
        <v>975</v>
      </c>
      <c r="D404" s="399" t="s">
        <v>994</v>
      </c>
      <c r="E404" s="399" t="s">
        <v>995</v>
      </c>
      <c r="F404" s="400">
        <v>13783925.27</v>
      </c>
      <c r="G404" s="401">
        <v>9134226.3000000007</v>
      </c>
      <c r="H404" s="401">
        <v>1766282.09</v>
      </c>
      <c r="I404" s="402">
        <v>797083.63</v>
      </c>
      <c r="J404" s="402">
        <v>22869008.119999997</v>
      </c>
      <c r="K404" s="401">
        <v>34566600.140000001</v>
      </c>
      <c r="L404" s="403">
        <v>0</v>
      </c>
      <c r="M404" s="402">
        <v>5107.0600000000559</v>
      </c>
      <c r="N404" s="404">
        <v>411.22149999999982</v>
      </c>
      <c r="O404" s="402">
        <v>5755.28</v>
      </c>
      <c r="P404" s="401">
        <v>5755.28</v>
      </c>
    </row>
    <row r="405" spans="1:16" s="405" customFormat="1" ht="14.25" hidden="1" customHeight="1" x14ac:dyDescent="0.35">
      <c r="A405" s="398" t="s">
        <v>858</v>
      </c>
      <c r="B405" s="399" t="s">
        <v>974</v>
      </c>
      <c r="C405" s="399" t="s">
        <v>975</v>
      </c>
      <c r="D405" s="399" t="s">
        <v>996</v>
      </c>
      <c r="E405" s="399" t="s">
        <v>997</v>
      </c>
      <c r="F405" s="400">
        <v>10348886.470000001</v>
      </c>
      <c r="G405" s="401">
        <v>7025317.2300000004</v>
      </c>
      <c r="H405" s="401">
        <v>1353991.73</v>
      </c>
      <c r="I405" s="402">
        <v>443236.16</v>
      </c>
      <c r="J405" s="402">
        <v>9027452.129999999</v>
      </c>
      <c r="K405" s="401">
        <v>17849997.25</v>
      </c>
      <c r="L405" s="403">
        <v>0</v>
      </c>
      <c r="M405" s="402">
        <v>0</v>
      </c>
      <c r="N405" s="404">
        <v>256.61129999999997</v>
      </c>
      <c r="O405" s="402">
        <v>3591.42</v>
      </c>
      <c r="P405" s="401">
        <v>3591.42</v>
      </c>
    </row>
    <row r="406" spans="1:16" s="405" customFormat="1" ht="14.25" hidden="1" customHeight="1" x14ac:dyDescent="0.35">
      <c r="A406" s="398" t="s">
        <v>858</v>
      </c>
      <c r="B406" s="399" t="s">
        <v>999</v>
      </c>
      <c r="C406" s="399" t="s">
        <v>1000</v>
      </c>
      <c r="D406" s="399" t="s">
        <v>1001</v>
      </c>
      <c r="E406" s="399" t="s">
        <v>1002</v>
      </c>
      <c r="F406" s="400">
        <v>63907577.159999996</v>
      </c>
      <c r="G406" s="401">
        <v>12650261.470000001</v>
      </c>
      <c r="H406" s="401">
        <v>2451491.69</v>
      </c>
      <c r="I406" s="402">
        <v>90272549.989999995</v>
      </c>
      <c r="J406" s="402">
        <v>330744075.13</v>
      </c>
      <c r="K406" s="401">
        <v>436118378.27999997</v>
      </c>
      <c r="L406" s="403">
        <v>0</v>
      </c>
      <c r="M406" s="402">
        <v>0</v>
      </c>
      <c r="N406" s="404">
        <v>32085.856832669986</v>
      </c>
      <c r="O406" s="402">
        <v>449060.03</v>
      </c>
      <c r="P406" s="401">
        <v>449060.03</v>
      </c>
    </row>
    <row r="407" spans="1:16" s="405" customFormat="1" ht="14.25" hidden="1" customHeight="1" x14ac:dyDescent="0.35">
      <c r="A407" s="398" t="s">
        <v>858</v>
      </c>
      <c r="B407" s="399" t="s">
        <v>999</v>
      </c>
      <c r="C407" s="399" t="s">
        <v>1000</v>
      </c>
      <c r="D407" s="399" t="s">
        <v>1003</v>
      </c>
      <c r="E407" s="399" t="s">
        <v>1004</v>
      </c>
      <c r="F407" s="400">
        <v>127273324.31999999</v>
      </c>
      <c r="G407" s="401">
        <v>62768690.07</v>
      </c>
      <c r="H407" s="401">
        <v>12218734.939999999</v>
      </c>
      <c r="I407" s="402">
        <v>56161969.82</v>
      </c>
      <c r="J407" s="402">
        <v>285799541.30000001</v>
      </c>
      <c r="K407" s="401">
        <v>416948936.13</v>
      </c>
      <c r="L407" s="403">
        <v>0</v>
      </c>
      <c r="M407" s="402">
        <v>0</v>
      </c>
      <c r="N407" s="404">
        <v>11310.978500000012</v>
      </c>
      <c r="O407" s="402">
        <v>158303.65</v>
      </c>
      <c r="P407" s="401">
        <v>158303.65</v>
      </c>
    </row>
    <row r="408" spans="1:16" s="405" customFormat="1" ht="14.25" hidden="1" customHeight="1" x14ac:dyDescent="0.35">
      <c r="A408" s="398" t="s">
        <v>858</v>
      </c>
      <c r="B408" s="399" t="s">
        <v>999</v>
      </c>
      <c r="C408" s="399" t="s">
        <v>1000</v>
      </c>
      <c r="D408" s="399" t="s">
        <v>1005</v>
      </c>
      <c r="E408" s="399" t="s">
        <v>1006</v>
      </c>
      <c r="F408" s="400">
        <v>33803403.43</v>
      </c>
      <c r="G408" s="401">
        <v>24861269.920000002</v>
      </c>
      <c r="H408" s="401">
        <v>4834031.0999999996</v>
      </c>
      <c r="I408" s="402">
        <v>3703830.3</v>
      </c>
      <c r="J408" s="402">
        <v>55116103.760000005</v>
      </c>
      <c r="K408" s="401">
        <v>88515235.079999998</v>
      </c>
      <c r="L408" s="403">
        <v>0</v>
      </c>
      <c r="M408" s="402">
        <v>0</v>
      </c>
      <c r="N408" s="404">
        <v>958.49509999999918</v>
      </c>
      <c r="O408" s="402">
        <v>13414.69</v>
      </c>
      <c r="P408" s="401">
        <v>13414.69</v>
      </c>
    </row>
    <row r="409" spans="1:16" s="405" customFormat="1" ht="14.25" hidden="1" customHeight="1" x14ac:dyDescent="0.35">
      <c r="A409" s="398" t="s">
        <v>858</v>
      </c>
      <c r="B409" s="399" t="s">
        <v>999</v>
      </c>
      <c r="C409" s="399" t="s">
        <v>1000</v>
      </c>
      <c r="D409" s="399" t="s">
        <v>1007</v>
      </c>
      <c r="E409" s="399" t="s">
        <v>1008</v>
      </c>
      <c r="F409" s="400">
        <v>22223905.52</v>
      </c>
      <c r="G409" s="401">
        <v>14978037.029999999</v>
      </c>
      <c r="H409" s="401">
        <v>2914478.99</v>
      </c>
      <c r="I409" s="402">
        <v>0</v>
      </c>
      <c r="J409" s="402">
        <v>16140913.939999999</v>
      </c>
      <c r="K409" s="401">
        <v>34033429.960000001</v>
      </c>
      <c r="L409" s="403">
        <v>0</v>
      </c>
      <c r="M409" s="402">
        <v>1233272.2000000002</v>
      </c>
      <c r="N409" s="404">
        <v>406.09869999999995</v>
      </c>
      <c r="O409" s="402">
        <v>5683.58</v>
      </c>
      <c r="P409" s="401">
        <v>5683.58</v>
      </c>
    </row>
    <row r="410" spans="1:16" s="405" customFormat="1" ht="14.25" hidden="1" customHeight="1" x14ac:dyDescent="0.35">
      <c r="A410" s="398" t="s">
        <v>858</v>
      </c>
      <c r="B410" s="399" t="s">
        <v>999</v>
      </c>
      <c r="C410" s="399" t="s">
        <v>1000</v>
      </c>
      <c r="D410" s="399" t="s">
        <v>1009</v>
      </c>
      <c r="E410" s="399" t="s">
        <v>1010</v>
      </c>
      <c r="F410" s="400">
        <v>24672068.440000001</v>
      </c>
      <c r="G410" s="401">
        <v>18332845.309999999</v>
      </c>
      <c r="H410" s="401">
        <v>3565618.98</v>
      </c>
      <c r="I410" s="402">
        <v>87699.97</v>
      </c>
      <c r="J410" s="402">
        <v>35281885.990000002</v>
      </c>
      <c r="K410" s="401">
        <v>57268050.25</v>
      </c>
      <c r="L410" s="403">
        <v>0</v>
      </c>
      <c r="M410" s="402">
        <v>154070.75</v>
      </c>
      <c r="N410" s="404">
        <v>454.58740000000012</v>
      </c>
      <c r="O410" s="402">
        <v>6362.21</v>
      </c>
      <c r="P410" s="401">
        <v>6362.21</v>
      </c>
    </row>
    <row r="411" spans="1:16" s="405" customFormat="1" ht="14.25" hidden="1" customHeight="1" x14ac:dyDescent="0.35">
      <c r="A411" s="398" t="s">
        <v>858</v>
      </c>
      <c r="B411" s="399" t="s">
        <v>999</v>
      </c>
      <c r="C411" s="399" t="s">
        <v>1000</v>
      </c>
      <c r="D411" s="399" t="s">
        <v>1011</v>
      </c>
      <c r="E411" s="399" t="s">
        <v>1012</v>
      </c>
      <c r="F411" s="400">
        <v>32179150.329999998</v>
      </c>
      <c r="G411" s="401">
        <v>24001224.640000001</v>
      </c>
      <c r="H411" s="401">
        <v>4665841.18</v>
      </c>
      <c r="I411" s="402">
        <v>0</v>
      </c>
      <c r="J411" s="402">
        <v>91608580.220000014</v>
      </c>
      <c r="K411" s="401">
        <v>120275646.04000001</v>
      </c>
      <c r="L411" s="403">
        <v>0</v>
      </c>
      <c r="M411" s="402">
        <v>1468920.4399999995</v>
      </c>
      <c r="N411" s="404">
        <v>637.428</v>
      </c>
      <c r="O411" s="402">
        <v>8921.17</v>
      </c>
      <c r="P411" s="401">
        <v>8921.17</v>
      </c>
    </row>
    <row r="412" spans="1:16" s="405" customFormat="1" ht="14.25" hidden="1" customHeight="1" x14ac:dyDescent="0.35">
      <c r="A412" s="398" t="s">
        <v>858</v>
      </c>
      <c r="B412" s="399" t="s">
        <v>999</v>
      </c>
      <c r="C412" s="399" t="s">
        <v>1000</v>
      </c>
      <c r="D412" s="399" t="s">
        <v>1013</v>
      </c>
      <c r="E412" s="399" t="s">
        <v>1014</v>
      </c>
      <c r="F412" s="400">
        <v>15905091.68</v>
      </c>
      <c r="G412" s="401">
        <v>10448661.27</v>
      </c>
      <c r="H412" s="401">
        <v>2033389.45</v>
      </c>
      <c r="I412" s="402">
        <v>0</v>
      </c>
      <c r="J412" s="402">
        <v>18140712.870000001</v>
      </c>
      <c r="K412" s="401">
        <v>30622763.59</v>
      </c>
      <c r="L412" s="403">
        <v>0</v>
      </c>
      <c r="M412" s="402">
        <v>1120225.2200000002</v>
      </c>
      <c r="N412" s="404">
        <v>373.60549999999995</v>
      </c>
      <c r="O412" s="402">
        <v>5228.82</v>
      </c>
      <c r="P412" s="401">
        <v>5228.82</v>
      </c>
    </row>
    <row r="413" spans="1:16" s="405" customFormat="1" ht="14.25" hidden="1" customHeight="1" x14ac:dyDescent="0.35">
      <c r="A413" s="398" t="s">
        <v>858</v>
      </c>
      <c r="B413" s="399" t="s">
        <v>1016</v>
      </c>
      <c r="C413" s="399" t="s">
        <v>1017</v>
      </c>
      <c r="D413" s="399" t="s">
        <v>1018</v>
      </c>
      <c r="E413" s="399" t="s">
        <v>1019</v>
      </c>
      <c r="F413" s="400">
        <v>183715348.16999999</v>
      </c>
      <c r="G413" s="401">
        <v>45607646.869999997</v>
      </c>
      <c r="H413" s="401">
        <v>9549530.1699999999</v>
      </c>
      <c r="I413" s="402">
        <v>123956889.51000001</v>
      </c>
      <c r="J413" s="402">
        <v>301486772.09000003</v>
      </c>
      <c r="K413" s="401">
        <v>483817466.88</v>
      </c>
      <c r="L413" s="403">
        <v>0</v>
      </c>
      <c r="M413" s="402">
        <v>0</v>
      </c>
      <c r="N413" s="404">
        <v>27888.008336229894</v>
      </c>
      <c r="O413" s="402">
        <v>390308.72</v>
      </c>
      <c r="P413" s="401">
        <v>390308.72</v>
      </c>
    </row>
    <row r="414" spans="1:16" s="405" customFormat="1" ht="14.25" hidden="1" customHeight="1" x14ac:dyDescent="0.35">
      <c r="A414" s="398" t="s">
        <v>858</v>
      </c>
      <c r="B414" s="399" t="s">
        <v>1016</v>
      </c>
      <c r="C414" s="399" t="s">
        <v>1017</v>
      </c>
      <c r="D414" s="399" t="s">
        <v>1020</v>
      </c>
      <c r="E414" s="399" t="s">
        <v>1021</v>
      </c>
      <c r="F414" s="400">
        <v>28854716.18</v>
      </c>
      <c r="G414" s="401">
        <v>23888992.16</v>
      </c>
      <c r="H414" s="401">
        <v>4852608.72</v>
      </c>
      <c r="I414" s="402">
        <v>2872693.55</v>
      </c>
      <c r="J414" s="402">
        <v>54840807.25</v>
      </c>
      <c r="K414" s="401">
        <v>87376638.930000007</v>
      </c>
      <c r="L414" s="403">
        <v>0</v>
      </c>
      <c r="M414" s="402">
        <v>0</v>
      </c>
      <c r="N414" s="404">
        <v>808.91109999999935</v>
      </c>
      <c r="O414" s="402">
        <v>11321.18</v>
      </c>
      <c r="P414" s="401">
        <v>11321.18</v>
      </c>
    </row>
    <row r="415" spans="1:16" s="405" customFormat="1" ht="14.25" hidden="1" customHeight="1" x14ac:dyDescent="0.35">
      <c r="A415" s="398" t="s">
        <v>858</v>
      </c>
      <c r="B415" s="399" t="s">
        <v>1016</v>
      </c>
      <c r="C415" s="399" t="s">
        <v>1017</v>
      </c>
      <c r="D415" s="399" t="s">
        <v>1022</v>
      </c>
      <c r="E415" s="399" t="s">
        <v>1023</v>
      </c>
      <c r="F415" s="400">
        <v>43887848.170000002</v>
      </c>
      <c r="G415" s="401">
        <v>32843861.25</v>
      </c>
      <c r="H415" s="401">
        <v>6578394.21</v>
      </c>
      <c r="I415" s="402">
        <v>4483231.99</v>
      </c>
      <c r="J415" s="402">
        <v>27295863.240000002</v>
      </c>
      <c r="K415" s="401">
        <v>72001933.930000007</v>
      </c>
      <c r="L415" s="403">
        <v>0</v>
      </c>
      <c r="M415" s="402">
        <v>0</v>
      </c>
      <c r="N415" s="404">
        <v>1018.4139999999994</v>
      </c>
      <c r="O415" s="402">
        <v>14253.29</v>
      </c>
      <c r="P415" s="401">
        <v>14253.29</v>
      </c>
    </row>
    <row r="416" spans="1:16" s="405" customFormat="1" ht="14.25" hidden="1" customHeight="1" x14ac:dyDescent="0.35">
      <c r="A416" s="398" t="s">
        <v>858</v>
      </c>
      <c r="B416" s="399" t="s">
        <v>1016</v>
      </c>
      <c r="C416" s="399" t="s">
        <v>1017</v>
      </c>
      <c r="D416" s="399" t="s">
        <v>1024</v>
      </c>
      <c r="E416" s="399" t="s">
        <v>1025</v>
      </c>
      <c r="F416" s="400">
        <v>51807181.619999997</v>
      </c>
      <c r="G416" s="401">
        <v>35811077.789999999</v>
      </c>
      <c r="H416" s="401">
        <v>7298436.5899999999</v>
      </c>
      <c r="I416" s="402">
        <v>18066769.800000001</v>
      </c>
      <c r="J416" s="402">
        <v>53535661.969999999</v>
      </c>
      <c r="K416" s="401">
        <v>116229424.70999999</v>
      </c>
      <c r="L416" s="403">
        <v>0</v>
      </c>
      <c r="M416" s="402">
        <v>0</v>
      </c>
      <c r="N416" s="404">
        <v>2850.9388999999983</v>
      </c>
      <c r="O416" s="402">
        <v>39900.53</v>
      </c>
      <c r="P416" s="401">
        <v>39900.53</v>
      </c>
    </row>
    <row r="417" spans="1:16" s="405" customFormat="1" ht="14.25" hidden="1" customHeight="1" x14ac:dyDescent="0.35">
      <c r="A417" s="398" t="s">
        <v>858</v>
      </c>
      <c r="B417" s="399" t="s">
        <v>1016</v>
      </c>
      <c r="C417" s="399" t="s">
        <v>1017</v>
      </c>
      <c r="D417" s="399" t="s">
        <v>1026</v>
      </c>
      <c r="E417" s="399" t="s">
        <v>1027</v>
      </c>
      <c r="F417" s="400">
        <v>44767806.799999997</v>
      </c>
      <c r="G417" s="401">
        <v>34215599.890000001</v>
      </c>
      <c r="H417" s="401">
        <v>7088833.4000000004</v>
      </c>
      <c r="I417" s="402">
        <v>11249758.060000001</v>
      </c>
      <c r="J417" s="402">
        <v>68452677.739999995</v>
      </c>
      <c r="K417" s="401">
        <v>123033463.98</v>
      </c>
      <c r="L417" s="403">
        <v>0</v>
      </c>
      <c r="M417" s="402">
        <v>0</v>
      </c>
      <c r="N417" s="404">
        <v>2462.419800000001</v>
      </c>
      <c r="O417" s="402">
        <v>34462.980000000003</v>
      </c>
      <c r="P417" s="401">
        <v>34462.980000000003</v>
      </c>
    </row>
    <row r="418" spans="1:16" s="405" customFormat="1" ht="14.25" hidden="1" customHeight="1" x14ac:dyDescent="0.35">
      <c r="A418" s="398" t="s">
        <v>858</v>
      </c>
      <c r="B418" s="399" t="s">
        <v>1016</v>
      </c>
      <c r="C418" s="399" t="s">
        <v>1017</v>
      </c>
      <c r="D418" s="399" t="s">
        <v>1028</v>
      </c>
      <c r="E418" s="399" t="s">
        <v>1029</v>
      </c>
      <c r="F418" s="400">
        <v>64163890.82</v>
      </c>
      <c r="G418" s="401">
        <v>31541470.399999999</v>
      </c>
      <c r="H418" s="401">
        <v>6709043.6100000003</v>
      </c>
      <c r="I418" s="402">
        <v>36205682.719999999</v>
      </c>
      <c r="J418" s="402">
        <v>194206398.73000002</v>
      </c>
      <c r="K418" s="401">
        <v>271421953.24000001</v>
      </c>
      <c r="L418" s="403">
        <v>0</v>
      </c>
      <c r="M418" s="402">
        <v>0</v>
      </c>
      <c r="N418" s="404">
        <v>7399.1499000000113</v>
      </c>
      <c r="O418" s="402">
        <v>103555.36</v>
      </c>
      <c r="P418" s="401">
        <v>103555.36</v>
      </c>
    </row>
    <row r="419" spans="1:16" s="405" customFormat="1" ht="14.25" hidden="1" customHeight="1" x14ac:dyDescent="0.35">
      <c r="A419" s="398" t="s">
        <v>858</v>
      </c>
      <c r="B419" s="399" t="s">
        <v>1016</v>
      </c>
      <c r="C419" s="399" t="s">
        <v>1017</v>
      </c>
      <c r="D419" s="399" t="s">
        <v>1030</v>
      </c>
      <c r="E419" s="399" t="s">
        <v>1031</v>
      </c>
      <c r="F419" s="400">
        <v>46907775.759999998</v>
      </c>
      <c r="G419" s="401">
        <v>34631996.270000003</v>
      </c>
      <c r="H419" s="401">
        <v>7001517.6699999999</v>
      </c>
      <c r="I419" s="402">
        <v>5141164.6500000004</v>
      </c>
      <c r="J419" s="402">
        <v>30110636.630000003</v>
      </c>
      <c r="K419" s="401">
        <v>78052676.239999995</v>
      </c>
      <c r="L419" s="403">
        <v>0</v>
      </c>
      <c r="M419" s="402">
        <v>0</v>
      </c>
      <c r="N419" s="404">
        <v>1078.3282999999994</v>
      </c>
      <c r="O419" s="402">
        <v>15091.83</v>
      </c>
      <c r="P419" s="401">
        <v>15091.83</v>
      </c>
    </row>
    <row r="420" spans="1:16" s="405" customFormat="1" ht="14.25" hidden="1" customHeight="1" x14ac:dyDescent="0.35">
      <c r="A420" s="398" t="s">
        <v>858</v>
      </c>
      <c r="B420" s="399" t="s">
        <v>1016</v>
      </c>
      <c r="C420" s="399" t="s">
        <v>1017</v>
      </c>
      <c r="D420" s="399" t="s">
        <v>1032</v>
      </c>
      <c r="E420" s="399" t="s">
        <v>1033</v>
      </c>
      <c r="F420" s="400">
        <v>31873471.690000001</v>
      </c>
      <c r="G420" s="401">
        <v>26388779.07</v>
      </c>
      <c r="H420" s="401">
        <v>5336170.93</v>
      </c>
      <c r="I420" s="402">
        <v>2822082.49</v>
      </c>
      <c r="J420" s="402">
        <v>25927705.600000001</v>
      </c>
      <c r="K420" s="401">
        <v>61376543.909999996</v>
      </c>
      <c r="L420" s="403">
        <v>0</v>
      </c>
      <c r="M420" s="402">
        <v>0</v>
      </c>
      <c r="N420" s="404">
        <v>564.0729</v>
      </c>
      <c r="O420" s="402">
        <v>7894.52</v>
      </c>
      <c r="P420" s="401">
        <v>7894.52</v>
      </c>
    </row>
    <row r="421" spans="1:16" s="405" customFormat="1" ht="14.25" hidden="1" customHeight="1" x14ac:dyDescent="0.35">
      <c r="A421" s="398" t="s">
        <v>858</v>
      </c>
      <c r="B421" s="399" t="s">
        <v>1016</v>
      </c>
      <c r="C421" s="399" t="s">
        <v>1017</v>
      </c>
      <c r="D421" s="399" t="s">
        <v>1034</v>
      </c>
      <c r="E421" s="399" t="s">
        <v>1035</v>
      </c>
      <c r="F421" s="400">
        <v>21015614.649999999</v>
      </c>
      <c r="G421" s="401">
        <v>19194820.079999998</v>
      </c>
      <c r="H421" s="401">
        <v>3871412.06</v>
      </c>
      <c r="I421" s="402">
        <v>3171758.57</v>
      </c>
      <c r="J421" s="402">
        <v>41344317.209999993</v>
      </c>
      <c r="K421" s="401">
        <v>68183620.909999996</v>
      </c>
      <c r="L421" s="403">
        <v>0</v>
      </c>
      <c r="M421" s="402">
        <v>0</v>
      </c>
      <c r="N421" s="404">
        <v>556.48660000000018</v>
      </c>
      <c r="O421" s="402">
        <v>7788.35</v>
      </c>
      <c r="P421" s="401">
        <v>7788.35</v>
      </c>
    </row>
    <row r="422" spans="1:16" s="405" customFormat="1" ht="14.25" hidden="1" customHeight="1" x14ac:dyDescent="0.35">
      <c r="A422" s="398" t="s">
        <v>1037</v>
      </c>
      <c r="B422" s="399" t="s">
        <v>1038</v>
      </c>
      <c r="C422" s="399" t="s">
        <v>1039</v>
      </c>
      <c r="D422" s="399" t="s">
        <v>1040</v>
      </c>
      <c r="E422" s="399" t="s">
        <v>1041</v>
      </c>
      <c r="F422" s="400">
        <v>611184021.25</v>
      </c>
      <c r="G422" s="401">
        <v>73463798.549999997</v>
      </c>
      <c r="H422" s="401">
        <v>19769509.879999999</v>
      </c>
      <c r="I422" s="402">
        <v>449849397.69</v>
      </c>
      <c r="J422" s="402">
        <v>494349131.01999998</v>
      </c>
      <c r="K422" s="401">
        <v>1066537480.33</v>
      </c>
      <c r="L422" s="403">
        <v>0</v>
      </c>
      <c r="M422" s="402">
        <v>0</v>
      </c>
      <c r="N422" s="404">
        <v>114819.68985686035</v>
      </c>
      <c r="O422" s="402">
        <v>1606967.63</v>
      </c>
      <c r="P422" s="401">
        <v>1606967.63</v>
      </c>
    </row>
    <row r="423" spans="1:16" s="405" customFormat="1" ht="14.25" hidden="1" customHeight="1" x14ac:dyDescent="0.35">
      <c r="A423" s="398" t="s">
        <v>1037</v>
      </c>
      <c r="B423" s="399" t="s">
        <v>1038</v>
      </c>
      <c r="C423" s="399" t="s">
        <v>1039</v>
      </c>
      <c r="D423" s="399" t="s">
        <v>1042</v>
      </c>
      <c r="E423" s="399" t="s">
        <v>1043</v>
      </c>
      <c r="F423" s="400">
        <v>40712831.479999997</v>
      </c>
      <c r="G423" s="401">
        <v>22268337.73</v>
      </c>
      <c r="H423" s="401">
        <v>5232826.93</v>
      </c>
      <c r="I423" s="402">
        <v>3256896.21</v>
      </c>
      <c r="J423" s="402">
        <v>19112861.409999996</v>
      </c>
      <c r="K423" s="401">
        <v>54764808.479999997</v>
      </c>
      <c r="L423" s="403">
        <v>0</v>
      </c>
      <c r="M423" s="402">
        <v>0</v>
      </c>
      <c r="N423" s="404">
        <v>1444.5517999999997</v>
      </c>
      <c r="O423" s="402">
        <v>20217.330000000002</v>
      </c>
      <c r="P423" s="401">
        <v>20217.330000000002</v>
      </c>
    </row>
    <row r="424" spans="1:16" s="405" customFormat="1" ht="14.25" hidden="1" customHeight="1" x14ac:dyDescent="0.35">
      <c r="A424" s="398" t="s">
        <v>1037</v>
      </c>
      <c r="B424" s="399" t="s">
        <v>1038</v>
      </c>
      <c r="C424" s="399" t="s">
        <v>1039</v>
      </c>
      <c r="D424" s="399" t="s">
        <v>1044</v>
      </c>
      <c r="E424" s="399" t="s">
        <v>1045</v>
      </c>
      <c r="F424" s="400">
        <v>31624683.370000001</v>
      </c>
      <c r="G424" s="401">
        <v>16198352.289999999</v>
      </c>
      <c r="H424" s="401">
        <v>3783423.94</v>
      </c>
      <c r="I424" s="402">
        <v>4069499.6</v>
      </c>
      <c r="J424" s="402">
        <v>28046404.539999999</v>
      </c>
      <c r="K424" s="401">
        <v>55511659.75</v>
      </c>
      <c r="L424" s="403">
        <v>0</v>
      </c>
      <c r="M424" s="402">
        <v>0</v>
      </c>
      <c r="N424" s="404">
        <v>1320.9946000000007</v>
      </c>
      <c r="O424" s="402">
        <v>18488.080000000002</v>
      </c>
      <c r="P424" s="401">
        <v>18488.080000000002</v>
      </c>
    </row>
    <row r="425" spans="1:16" s="405" customFormat="1" ht="14.25" hidden="1" customHeight="1" x14ac:dyDescent="0.35">
      <c r="A425" s="398" t="s">
        <v>1037</v>
      </c>
      <c r="B425" s="399" t="s">
        <v>1038</v>
      </c>
      <c r="C425" s="399" t="s">
        <v>1039</v>
      </c>
      <c r="D425" s="399" t="s">
        <v>1046</v>
      </c>
      <c r="E425" s="399" t="s">
        <v>1047</v>
      </c>
      <c r="F425" s="400">
        <v>74606014.989999995</v>
      </c>
      <c r="G425" s="401">
        <v>41577764.200000003</v>
      </c>
      <c r="H425" s="401">
        <v>9398071.7899999991</v>
      </c>
      <c r="I425" s="402">
        <v>15861784.050000001</v>
      </c>
      <c r="J425" s="402">
        <v>78960849.75</v>
      </c>
      <c r="K425" s="401">
        <v>153002097.77000001</v>
      </c>
      <c r="L425" s="403">
        <v>0</v>
      </c>
      <c r="M425" s="402">
        <v>0</v>
      </c>
      <c r="N425" s="404">
        <v>3807.9387000000006</v>
      </c>
      <c r="O425" s="402">
        <v>53294.29</v>
      </c>
      <c r="P425" s="401">
        <v>53294.29</v>
      </c>
    </row>
    <row r="426" spans="1:16" s="405" customFormat="1" ht="14.25" hidden="1" customHeight="1" x14ac:dyDescent="0.35">
      <c r="A426" s="398" t="s">
        <v>1037</v>
      </c>
      <c r="B426" s="399" t="s">
        <v>1038</v>
      </c>
      <c r="C426" s="399" t="s">
        <v>1039</v>
      </c>
      <c r="D426" s="399" t="s">
        <v>1048</v>
      </c>
      <c r="E426" s="399" t="s">
        <v>1049</v>
      </c>
      <c r="F426" s="400">
        <v>185012510.31</v>
      </c>
      <c r="G426" s="401">
        <v>59322932.359999999</v>
      </c>
      <c r="H426" s="401">
        <v>13241491.800000001</v>
      </c>
      <c r="I426" s="402">
        <v>136462821.90000001</v>
      </c>
      <c r="J426" s="402">
        <v>199773108.39999998</v>
      </c>
      <c r="K426" s="401">
        <v>418050877.25</v>
      </c>
      <c r="L426" s="403">
        <v>0</v>
      </c>
      <c r="M426" s="402">
        <v>0</v>
      </c>
      <c r="N426" s="404">
        <v>22018.123599999944</v>
      </c>
      <c r="O426" s="402">
        <v>308156.31</v>
      </c>
      <c r="P426" s="401">
        <v>308156.31</v>
      </c>
    </row>
    <row r="427" spans="1:16" s="405" customFormat="1" ht="14.25" hidden="1" customHeight="1" x14ac:dyDescent="0.35">
      <c r="A427" s="398" t="s">
        <v>1037</v>
      </c>
      <c r="B427" s="399" t="s">
        <v>1038</v>
      </c>
      <c r="C427" s="399" t="s">
        <v>1039</v>
      </c>
      <c r="D427" s="399" t="s">
        <v>1050</v>
      </c>
      <c r="E427" s="399" t="s">
        <v>1051</v>
      </c>
      <c r="F427" s="400">
        <v>65495880.609999999</v>
      </c>
      <c r="G427" s="401">
        <v>38528561.850000001</v>
      </c>
      <c r="H427" s="401">
        <v>8657178.9499999993</v>
      </c>
      <c r="I427" s="402">
        <v>11942990.810000001</v>
      </c>
      <c r="J427" s="402">
        <v>50437714.400000006</v>
      </c>
      <c r="K427" s="401">
        <v>115987729.45</v>
      </c>
      <c r="L427" s="403">
        <v>0</v>
      </c>
      <c r="M427" s="402">
        <v>0</v>
      </c>
      <c r="N427" s="404">
        <v>2224.7384999999995</v>
      </c>
      <c r="O427" s="402">
        <v>31136.5</v>
      </c>
      <c r="P427" s="401">
        <v>31136.5</v>
      </c>
    </row>
    <row r="428" spans="1:16" s="405" customFormat="1" ht="14.25" hidden="1" customHeight="1" x14ac:dyDescent="0.35">
      <c r="A428" s="398" t="s">
        <v>1037</v>
      </c>
      <c r="B428" s="399" t="s">
        <v>1038</v>
      </c>
      <c r="C428" s="399" t="s">
        <v>1039</v>
      </c>
      <c r="D428" s="399" t="s">
        <v>1052</v>
      </c>
      <c r="E428" s="399" t="s">
        <v>1053</v>
      </c>
      <c r="F428" s="400">
        <v>70318523.640000001</v>
      </c>
      <c r="G428" s="401">
        <v>38331753.659999996</v>
      </c>
      <c r="H428" s="401">
        <v>8984765.5</v>
      </c>
      <c r="I428" s="402">
        <v>12482391.15</v>
      </c>
      <c r="J428" s="402">
        <v>65702131.660000004</v>
      </c>
      <c r="K428" s="401">
        <v>133800838.08</v>
      </c>
      <c r="L428" s="403">
        <v>0</v>
      </c>
      <c r="M428" s="402">
        <v>0</v>
      </c>
      <c r="N428" s="404">
        <v>4855.8782000000028</v>
      </c>
      <c r="O428" s="402">
        <v>67960.81</v>
      </c>
      <c r="P428" s="401">
        <v>67960.81</v>
      </c>
    </row>
    <row r="429" spans="1:16" s="405" customFormat="1" ht="14.25" hidden="1" customHeight="1" x14ac:dyDescent="0.35">
      <c r="A429" s="398" t="s">
        <v>1037</v>
      </c>
      <c r="B429" s="399" t="s">
        <v>1038</v>
      </c>
      <c r="C429" s="399" t="s">
        <v>1039</v>
      </c>
      <c r="D429" s="399" t="s">
        <v>1054</v>
      </c>
      <c r="E429" s="399" t="s">
        <v>1055</v>
      </c>
      <c r="F429" s="400">
        <v>40038728.619999997</v>
      </c>
      <c r="G429" s="401">
        <v>20039451.739999998</v>
      </c>
      <c r="H429" s="401">
        <v>4653808.7699999996</v>
      </c>
      <c r="I429" s="402">
        <v>10990528.07</v>
      </c>
      <c r="J429" s="402">
        <v>19668982.830000002</v>
      </c>
      <c r="K429" s="401">
        <v>59460774.039999999</v>
      </c>
      <c r="L429" s="403">
        <v>0</v>
      </c>
      <c r="M429" s="402">
        <v>0</v>
      </c>
      <c r="N429" s="404">
        <v>2370.9464000000007</v>
      </c>
      <c r="O429" s="402">
        <v>33182.76</v>
      </c>
      <c r="P429" s="401">
        <v>33182.76</v>
      </c>
    </row>
    <row r="430" spans="1:16" s="405" customFormat="1" ht="14.25" hidden="1" customHeight="1" x14ac:dyDescent="0.35">
      <c r="A430" s="398" t="s">
        <v>1037</v>
      </c>
      <c r="B430" s="399" t="s">
        <v>1038</v>
      </c>
      <c r="C430" s="399" t="s">
        <v>1039</v>
      </c>
      <c r="D430" s="399" t="s">
        <v>1056</v>
      </c>
      <c r="E430" s="399" t="s">
        <v>1057</v>
      </c>
      <c r="F430" s="400">
        <v>69513288.599999994</v>
      </c>
      <c r="G430" s="401">
        <v>34736897.619999997</v>
      </c>
      <c r="H430" s="401">
        <v>8138069.1500000004</v>
      </c>
      <c r="I430" s="402">
        <v>26257200.559999999</v>
      </c>
      <c r="J430" s="402">
        <v>82430799.460000008</v>
      </c>
      <c r="K430" s="401">
        <v>159078870.28</v>
      </c>
      <c r="L430" s="403">
        <v>0</v>
      </c>
      <c r="M430" s="402">
        <v>0</v>
      </c>
      <c r="N430" s="404">
        <v>6421.2025000000122</v>
      </c>
      <c r="O430" s="402">
        <v>89868.42</v>
      </c>
      <c r="P430" s="401">
        <v>89868.42</v>
      </c>
    </row>
    <row r="431" spans="1:16" s="405" customFormat="1" ht="14.25" hidden="1" customHeight="1" x14ac:dyDescent="0.35">
      <c r="A431" s="398" t="s">
        <v>1037</v>
      </c>
      <c r="B431" s="399" t="s">
        <v>1038</v>
      </c>
      <c r="C431" s="399" t="s">
        <v>1039</v>
      </c>
      <c r="D431" s="399" t="s">
        <v>1058</v>
      </c>
      <c r="E431" s="399" t="s">
        <v>1059</v>
      </c>
      <c r="F431" s="400">
        <v>21038060.5</v>
      </c>
      <c r="G431" s="401">
        <v>11079665.130000001</v>
      </c>
      <c r="H431" s="401">
        <v>2556210.4900000002</v>
      </c>
      <c r="I431" s="402">
        <v>6016928.2699999996</v>
      </c>
      <c r="J431" s="402">
        <v>3698893.07</v>
      </c>
      <c r="K431" s="401">
        <v>25538531.68</v>
      </c>
      <c r="L431" s="403">
        <v>0</v>
      </c>
      <c r="M431" s="402">
        <v>0</v>
      </c>
      <c r="N431" s="404">
        <v>1363.8201999999992</v>
      </c>
      <c r="O431" s="402">
        <v>19087.45</v>
      </c>
      <c r="P431" s="401">
        <v>19087.45</v>
      </c>
    </row>
    <row r="432" spans="1:16" s="405" customFormat="1" ht="14.25" hidden="1" customHeight="1" x14ac:dyDescent="0.35">
      <c r="A432" s="398" t="s">
        <v>1037</v>
      </c>
      <c r="B432" s="399" t="s">
        <v>1038</v>
      </c>
      <c r="C432" s="399" t="s">
        <v>1039</v>
      </c>
      <c r="D432" s="399" t="s">
        <v>1060</v>
      </c>
      <c r="E432" s="399" t="s">
        <v>1061</v>
      </c>
      <c r="F432" s="400">
        <v>49571705.68</v>
      </c>
      <c r="G432" s="401">
        <v>30511006.02</v>
      </c>
      <c r="H432" s="401">
        <v>7171845.9299999997</v>
      </c>
      <c r="I432" s="402">
        <v>11764745.060000001</v>
      </c>
      <c r="J432" s="402">
        <v>150042229.91999999</v>
      </c>
      <c r="K432" s="401">
        <v>206204236.13</v>
      </c>
      <c r="L432" s="403">
        <v>0</v>
      </c>
      <c r="M432" s="402">
        <v>0</v>
      </c>
      <c r="N432" s="404">
        <v>3893.0970000000025</v>
      </c>
      <c r="O432" s="402">
        <v>54486.13</v>
      </c>
      <c r="P432" s="401">
        <v>54486.13</v>
      </c>
    </row>
    <row r="433" spans="1:16" s="405" customFormat="1" ht="14.25" hidden="1" customHeight="1" x14ac:dyDescent="0.35">
      <c r="A433" s="398" t="s">
        <v>1037</v>
      </c>
      <c r="B433" s="399" t="s">
        <v>1038</v>
      </c>
      <c r="C433" s="399" t="s">
        <v>1039</v>
      </c>
      <c r="D433" s="399" t="s">
        <v>1062</v>
      </c>
      <c r="E433" s="399" t="s">
        <v>1063</v>
      </c>
      <c r="F433" s="400">
        <v>28878478.77</v>
      </c>
      <c r="G433" s="401">
        <v>15988746.33</v>
      </c>
      <c r="H433" s="401">
        <v>3665187.22</v>
      </c>
      <c r="I433" s="402">
        <v>7854914.0499999998</v>
      </c>
      <c r="J433" s="402">
        <v>17973125.100000001</v>
      </c>
      <c r="K433" s="401">
        <v>48521879.689999998</v>
      </c>
      <c r="L433" s="403">
        <v>0</v>
      </c>
      <c r="M433" s="402">
        <v>0</v>
      </c>
      <c r="N433" s="404">
        <v>1470.2688000000001</v>
      </c>
      <c r="O433" s="402">
        <v>20577.259999999998</v>
      </c>
      <c r="P433" s="401">
        <v>20577.259999999998</v>
      </c>
    </row>
    <row r="434" spans="1:16" s="405" customFormat="1" ht="14.25" hidden="1" customHeight="1" x14ac:dyDescent="0.35">
      <c r="A434" s="398" t="s">
        <v>1037</v>
      </c>
      <c r="B434" s="399" t="s">
        <v>1038</v>
      </c>
      <c r="C434" s="399" t="s">
        <v>1039</v>
      </c>
      <c r="D434" s="399" t="s">
        <v>1064</v>
      </c>
      <c r="E434" s="399" t="s">
        <v>1065</v>
      </c>
      <c r="F434" s="400">
        <v>37576302.82</v>
      </c>
      <c r="G434" s="401">
        <v>22203191.890000001</v>
      </c>
      <c r="H434" s="401">
        <v>5017517.0999999996</v>
      </c>
      <c r="I434" s="402">
        <v>4797240.78</v>
      </c>
      <c r="J434" s="402">
        <v>34390555.299999997</v>
      </c>
      <c r="K434" s="401">
        <v>70246956.489999995</v>
      </c>
      <c r="L434" s="403">
        <v>0</v>
      </c>
      <c r="M434" s="402">
        <v>0</v>
      </c>
      <c r="N434" s="404">
        <v>1183.2190999999996</v>
      </c>
      <c r="O434" s="402">
        <v>16559.830000000002</v>
      </c>
      <c r="P434" s="401">
        <v>16559.830000000002</v>
      </c>
    </row>
    <row r="435" spans="1:16" s="405" customFormat="1" ht="14.25" hidden="1" customHeight="1" x14ac:dyDescent="0.35">
      <c r="A435" s="398" t="s">
        <v>1037</v>
      </c>
      <c r="B435" s="399" t="s">
        <v>1038</v>
      </c>
      <c r="C435" s="399" t="s">
        <v>1039</v>
      </c>
      <c r="D435" s="399" t="s">
        <v>1066</v>
      </c>
      <c r="E435" s="399" t="s">
        <v>1067</v>
      </c>
      <c r="F435" s="400">
        <v>57304766.399999999</v>
      </c>
      <c r="G435" s="401">
        <v>34414703.630000003</v>
      </c>
      <c r="H435" s="401">
        <v>7841432.9800000004</v>
      </c>
      <c r="I435" s="402">
        <v>9638146.4900000002</v>
      </c>
      <c r="J435" s="402">
        <v>54366396.590000004</v>
      </c>
      <c r="K435" s="401">
        <v>112544058.88</v>
      </c>
      <c r="L435" s="403">
        <v>0</v>
      </c>
      <c r="M435" s="402">
        <v>0</v>
      </c>
      <c r="N435" s="404">
        <v>2305.7270999999992</v>
      </c>
      <c r="O435" s="402">
        <v>32269.98</v>
      </c>
      <c r="P435" s="401">
        <v>32269.98</v>
      </c>
    </row>
    <row r="436" spans="1:16" s="405" customFormat="1" ht="14.25" hidden="1" customHeight="1" x14ac:dyDescent="0.35">
      <c r="A436" s="398" t="s">
        <v>1037</v>
      </c>
      <c r="B436" s="399" t="s">
        <v>1038</v>
      </c>
      <c r="C436" s="399" t="s">
        <v>1039</v>
      </c>
      <c r="D436" s="399" t="s">
        <v>1068</v>
      </c>
      <c r="E436" s="399" t="s">
        <v>1069</v>
      </c>
      <c r="F436" s="400">
        <v>54792196.100000001</v>
      </c>
      <c r="G436" s="401">
        <v>28353211.789999999</v>
      </c>
      <c r="H436" s="401">
        <v>6627595.1600000001</v>
      </c>
      <c r="I436" s="402">
        <v>8161748.2599999998</v>
      </c>
      <c r="J436" s="402">
        <v>47144680.789999999</v>
      </c>
      <c r="K436" s="401">
        <v>96331944.129999995</v>
      </c>
      <c r="L436" s="403">
        <v>0</v>
      </c>
      <c r="M436" s="402">
        <v>0</v>
      </c>
      <c r="N436" s="404">
        <v>2603.1455000000055</v>
      </c>
      <c r="O436" s="402">
        <v>36432.519999999997</v>
      </c>
      <c r="P436" s="401">
        <v>36432.519999999997</v>
      </c>
    </row>
    <row r="437" spans="1:16" s="405" customFormat="1" ht="14.25" hidden="1" customHeight="1" x14ac:dyDescent="0.35">
      <c r="A437" s="398" t="s">
        <v>1037</v>
      </c>
      <c r="B437" s="399" t="s">
        <v>1038</v>
      </c>
      <c r="C437" s="399" t="s">
        <v>1039</v>
      </c>
      <c r="D437" s="399" t="s">
        <v>1070</v>
      </c>
      <c r="E437" s="399" t="s">
        <v>1071</v>
      </c>
      <c r="F437" s="400">
        <v>55287843.649999999</v>
      </c>
      <c r="G437" s="401">
        <v>26910410.82</v>
      </c>
      <c r="H437" s="401">
        <v>6310436.7300000004</v>
      </c>
      <c r="I437" s="402">
        <v>8408811.7200000007</v>
      </c>
      <c r="J437" s="402">
        <v>37819032.359999999</v>
      </c>
      <c r="K437" s="401">
        <v>85313157.200000003</v>
      </c>
      <c r="L437" s="403">
        <v>0</v>
      </c>
      <c r="M437" s="402">
        <v>0</v>
      </c>
      <c r="N437" s="404">
        <v>2962.745899999999</v>
      </c>
      <c r="O437" s="402">
        <v>41465.33</v>
      </c>
      <c r="P437" s="401">
        <v>41465.33</v>
      </c>
    </row>
    <row r="438" spans="1:16" s="405" customFormat="1" ht="14.25" hidden="1" customHeight="1" x14ac:dyDescent="0.35">
      <c r="A438" s="398" t="s">
        <v>1037</v>
      </c>
      <c r="B438" s="399" t="s">
        <v>1038</v>
      </c>
      <c r="C438" s="399" t="s">
        <v>1039</v>
      </c>
      <c r="D438" s="399" t="s">
        <v>1072</v>
      </c>
      <c r="E438" s="399" t="s">
        <v>1073</v>
      </c>
      <c r="F438" s="400">
        <v>33761177.030000001</v>
      </c>
      <c r="G438" s="401">
        <v>20649420.73</v>
      </c>
      <c r="H438" s="401">
        <v>4800692.2</v>
      </c>
      <c r="I438" s="402">
        <v>10065569.77</v>
      </c>
      <c r="J438" s="402">
        <v>23274263.190000001</v>
      </c>
      <c r="K438" s="401">
        <v>63060995.710000001</v>
      </c>
      <c r="L438" s="403">
        <v>0</v>
      </c>
      <c r="M438" s="402">
        <v>0</v>
      </c>
      <c r="N438" s="404">
        <v>1957.4273999999996</v>
      </c>
      <c r="O438" s="402">
        <v>27395.32</v>
      </c>
      <c r="P438" s="401">
        <v>27395.32</v>
      </c>
    </row>
    <row r="439" spans="1:16" s="405" customFormat="1" ht="14.25" hidden="1" customHeight="1" x14ac:dyDescent="0.35">
      <c r="A439" s="398" t="s">
        <v>1037</v>
      </c>
      <c r="B439" s="399" t="s">
        <v>1038</v>
      </c>
      <c r="C439" s="399" t="s">
        <v>1039</v>
      </c>
      <c r="D439" s="399" t="s">
        <v>1074</v>
      </c>
      <c r="E439" s="399" t="s">
        <v>1075</v>
      </c>
      <c r="F439" s="400">
        <v>35121808.420000002</v>
      </c>
      <c r="G439" s="401">
        <v>20845008.809999999</v>
      </c>
      <c r="H439" s="401">
        <v>4760231.2300000004</v>
      </c>
      <c r="I439" s="402">
        <v>4558490.99</v>
      </c>
      <c r="J439" s="402">
        <v>13840657.73</v>
      </c>
      <c r="K439" s="401">
        <v>47864797.600000001</v>
      </c>
      <c r="L439" s="403">
        <v>0</v>
      </c>
      <c r="M439" s="402">
        <v>0</v>
      </c>
      <c r="N439" s="404">
        <v>1057.2163999999996</v>
      </c>
      <c r="O439" s="402">
        <v>14796.35</v>
      </c>
      <c r="P439" s="401">
        <v>14796.35</v>
      </c>
    </row>
    <row r="440" spans="1:16" s="405" customFormat="1" ht="14.25" hidden="1" customHeight="1" x14ac:dyDescent="0.35">
      <c r="A440" s="398" t="s">
        <v>1037</v>
      </c>
      <c r="B440" s="399" t="s">
        <v>1038</v>
      </c>
      <c r="C440" s="399" t="s">
        <v>1039</v>
      </c>
      <c r="D440" s="399" t="s">
        <v>1076</v>
      </c>
      <c r="E440" s="399" t="s">
        <v>1077</v>
      </c>
      <c r="F440" s="400">
        <v>24131644.559999999</v>
      </c>
      <c r="G440" s="401">
        <v>13172928.630000001</v>
      </c>
      <c r="H440" s="401">
        <v>3020713.35</v>
      </c>
      <c r="I440" s="402">
        <v>3958725.76</v>
      </c>
      <c r="J440" s="402">
        <v>11275104.380000001</v>
      </c>
      <c r="K440" s="401">
        <v>33938580.920000002</v>
      </c>
      <c r="L440" s="403">
        <v>0</v>
      </c>
      <c r="M440" s="402">
        <v>0</v>
      </c>
      <c r="N440" s="404">
        <v>961.25549999999998</v>
      </c>
      <c r="O440" s="402">
        <v>13453.32</v>
      </c>
      <c r="P440" s="401">
        <v>13453.32</v>
      </c>
    </row>
    <row r="441" spans="1:16" s="405" customFormat="1" ht="14.25" hidden="1" customHeight="1" x14ac:dyDescent="0.35">
      <c r="A441" s="398" t="s">
        <v>1037</v>
      </c>
      <c r="B441" s="399" t="s">
        <v>1038</v>
      </c>
      <c r="C441" s="399" t="s">
        <v>1039</v>
      </c>
      <c r="D441" s="399" t="s">
        <v>1078</v>
      </c>
      <c r="E441" s="399" t="s">
        <v>1079</v>
      </c>
      <c r="F441" s="400">
        <v>66090065.399999999</v>
      </c>
      <c r="G441" s="401">
        <v>34993132.359999999</v>
      </c>
      <c r="H441" s="401">
        <v>7993681.8300000001</v>
      </c>
      <c r="I441" s="402">
        <v>27877248.48</v>
      </c>
      <c r="J441" s="402">
        <v>109061622.97999999</v>
      </c>
      <c r="K441" s="401">
        <v>186427501.27000001</v>
      </c>
      <c r="L441" s="403">
        <v>0</v>
      </c>
      <c r="M441" s="402">
        <v>0</v>
      </c>
      <c r="N441" s="404">
        <v>5576.1377999999986</v>
      </c>
      <c r="O441" s="402">
        <v>78041.259999999995</v>
      </c>
      <c r="P441" s="401">
        <v>78041.259999999995</v>
      </c>
    </row>
    <row r="442" spans="1:16" s="405" customFormat="1" ht="14.25" hidden="1" customHeight="1" x14ac:dyDescent="0.35">
      <c r="A442" s="398" t="s">
        <v>1037</v>
      </c>
      <c r="B442" s="399" t="s">
        <v>1038</v>
      </c>
      <c r="C442" s="399" t="s">
        <v>1039</v>
      </c>
      <c r="D442" s="399" t="s">
        <v>1080</v>
      </c>
      <c r="E442" s="399" t="s">
        <v>1081</v>
      </c>
      <c r="F442" s="400">
        <v>53849749.469999999</v>
      </c>
      <c r="G442" s="401">
        <v>22449716.66</v>
      </c>
      <c r="H442" s="401">
        <v>5375454.6799999997</v>
      </c>
      <c r="I442" s="402">
        <v>30870906.98</v>
      </c>
      <c r="J442" s="402">
        <v>108755393.16999999</v>
      </c>
      <c r="K442" s="401">
        <v>172913511.81999999</v>
      </c>
      <c r="L442" s="403">
        <v>0</v>
      </c>
      <c r="M442" s="402">
        <v>0</v>
      </c>
      <c r="N442" s="404">
        <v>7264.7689999999984</v>
      </c>
      <c r="O442" s="402">
        <v>101674.62</v>
      </c>
      <c r="P442" s="401">
        <v>101674.62</v>
      </c>
    </row>
    <row r="443" spans="1:16" s="405" customFormat="1" ht="14.25" hidden="1" customHeight="1" x14ac:dyDescent="0.35">
      <c r="A443" s="398" t="s">
        <v>1037</v>
      </c>
      <c r="B443" s="399" t="s">
        <v>1038</v>
      </c>
      <c r="C443" s="399" t="s">
        <v>1039</v>
      </c>
      <c r="D443" s="399" t="s">
        <v>1082</v>
      </c>
      <c r="E443" s="399" t="s">
        <v>1083</v>
      </c>
      <c r="F443" s="400">
        <v>25272402.289999999</v>
      </c>
      <c r="G443" s="401">
        <v>12529616.640000001</v>
      </c>
      <c r="H443" s="401">
        <v>2888631.42</v>
      </c>
      <c r="I443" s="402">
        <v>6218719.1100000003</v>
      </c>
      <c r="J443" s="402">
        <v>18253984.07</v>
      </c>
      <c r="K443" s="401">
        <v>42357592.619999997</v>
      </c>
      <c r="L443" s="403">
        <v>0</v>
      </c>
      <c r="M443" s="402">
        <v>0</v>
      </c>
      <c r="N443" s="404">
        <v>1471.3969999999993</v>
      </c>
      <c r="O443" s="402">
        <v>20593.05</v>
      </c>
      <c r="P443" s="401">
        <v>20593.05</v>
      </c>
    </row>
    <row r="444" spans="1:16" s="405" customFormat="1" ht="14.25" hidden="1" customHeight="1" x14ac:dyDescent="0.35">
      <c r="A444" s="398" t="s">
        <v>1037</v>
      </c>
      <c r="B444" s="399" t="s">
        <v>1038</v>
      </c>
      <c r="C444" s="399" t="s">
        <v>1039</v>
      </c>
      <c r="D444" s="399" t="s">
        <v>1084</v>
      </c>
      <c r="E444" s="399" t="s">
        <v>1085</v>
      </c>
      <c r="F444" s="400">
        <v>21107323.960000001</v>
      </c>
      <c r="G444" s="401">
        <v>15963482.109999999</v>
      </c>
      <c r="H444" s="401">
        <v>3543499.53</v>
      </c>
      <c r="I444" s="402">
        <v>0</v>
      </c>
      <c r="J444" s="402">
        <v>13905700</v>
      </c>
      <c r="K444" s="401">
        <v>35843827.100000001</v>
      </c>
      <c r="L444" s="403">
        <v>0</v>
      </c>
      <c r="M444" s="402">
        <v>0</v>
      </c>
      <c r="N444" s="404">
        <v>0</v>
      </c>
      <c r="O444" s="402">
        <v>0</v>
      </c>
      <c r="P444" s="401">
        <v>0</v>
      </c>
    </row>
    <row r="445" spans="1:16" s="405" customFormat="1" ht="14.25" hidden="1" customHeight="1" x14ac:dyDescent="0.35">
      <c r="A445" s="398" t="s">
        <v>1037</v>
      </c>
      <c r="B445" s="399" t="s">
        <v>1038</v>
      </c>
      <c r="C445" s="399" t="s">
        <v>1039</v>
      </c>
      <c r="D445" s="399" t="s">
        <v>1086</v>
      </c>
      <c r="E445" s="399" t="s">
        <v>1087</v>
      </c>
      <c r="F445" s="400">
        <v>16097327.869999999</v>
      </c>
      <c r="G445" s="401">
        <v>11463950.279999999</v>
      </c>
      <c r="H445" s="401">
        <v>2600878.61</v>
      </c>
      <c r="I445" s="402">
        <v>0</v>
      </c>
      <c r="J445" s="402">
        <v>5044930</v>
      </c>
      <c r="K445" s="401">
        <v>21142257.870000001</v>
      </c>
      <c r="L445" s="403">
        <v>0</v>
      </c>
      <c r="M445" s="402">
        <v>0</v>
      </c>
      <c r="N445" s="404">
        <v>0</v>
      </c>
      <c r="O445" s="402">
        <v>0</v>
      </c>
      <c r="P445" s="401">
        <v>0</v>
      </c>
    </row>
    <row r="446" spans="1:16" s="405" customFormat="1" ht="14.25" hidden="1" customHeight="1" x14ac:dyDescent="0.35">
      <c r="A446" s="398" t="s">
        <v>1037</v>
      </c>
      <c r="B446" s="399" t="s">
        <v>1038</v>
      </c>
      <c r="C446" s="399" t="s">
        <v>1039</v>
      </c>
      <c r="D446" s="399" t="s">
        <v>1088</v>
      </c>
      <c r="E446" s="399" t="s">
        <v>1089</v>
      </c>
      <c r="F446" s="400">
        <v>22764992.760000002</v>
      </c>
      <c r="G446" s="401">
        <v>17496184.539999999</v>
      </c>
      <c r="H446" s="401">
        <v>3873434.89</v>
      </c>
      <c r="I446" s="402">
        <v>0</v>
      </c>
      <c r="J446" s="402">
        <v>19617472.379999999</v>
      </c>
      <c r="K446" s="401">
        <v>43598317.310000002</v>
      </c>
      <c r="L446" s="403">
        <v>0</v>
      </c>
      <c r="M446" s="402">
        <v>0</v>
      </c>
      <c r="N446" s="404">
        <v>0</v>
      </c>
      <c r="O446" s="402">
        <v>0</v>
      </c>
      <c r="P446" s="401">
        <v>0</v>
      </c>
    </row>
    <row r="447" spans="1:16" s="405" customFormat="1" ht="14.25" hidden="1" customHeight="1" x14ac:dyDescent="0.35">
      <c r="A447" s="398" t="s">
        <v>1037</v>
      </c>
      <c r="B447" s="399" t="s">
        <v>1038</v>
      </c>
      <c r="C447" s="399" t="s">
        <v>1039</v>
      </c>
      <c r="D447" s="399" t="s">
        <v>1090</v>
      </c>
      <c r="E447" s="399" t="s">
        <v>1091</v>
      </c>
      <c r="F447" s="400">
        <v>22958079.93</v>
      </c>
      <c r="G447" s="401">
        <v>17750769.300000001</v>
      </c>
      <c r="H447" s="401">
        <v>3933276.43</v>
      </c>
      <c r="I447" s="402">
        <v>0</v>
      </c>
      <c r="J447" s="402">
        <v>0</v>
      </c>
      <c r="K447" s="401">
        <v>24351310.57</v>
      </c>
      <c r="L447" s="403">
        <v>0</v>
      </c>
      <c r="M447" s="402">
        <v>0</v>
      </c>
      <c r="N447" s="404">
        <v>0</v>
      </c>
      <c r="O447" s="402">
        <v>0</v>
      </c>
      <c r="P447" s="401">
        <v>0</v>
      </c>
    </row>
    <row r="448" spans="1:16" s="405" customFormat="1" ht="14.25" hidden="1" customHeight="1" x14ac:dyDescent="0.35">
      <c r="A448" s="398" t="s">
        <v>1037</v>
      </c>
      <c r="B448" s="399" t="s">
        <v>1093</v>
      </c>
      <c r="C448" s="399" t="s">
        <v>1094</v>
      </c>
      <c r="D448" s="399" t="s">
        <v>1095</v>
      </c>
      <c r="E448" s="399" t="s">
        <v>1096</v>
      </c>
      <c r="F448" s="400">
        <v>248254682.93000001</v>
      </c>
      <c r="G448" s="401">
        <v>42380988.590000004</v>
      </c>
      <c r="H448" s="401">
        <v>10220033.74</v>
      </c>
      <c r="I448" s="402">
        <v>226053254.12</v>
      </c>
      <c r="J448" s="402">
        <v>261222032.63</v>
      </c>
      <c r="K448" s="401">
        <v>550384576.08000004</v>
      </c>
      <c r="L448" s="403">
        <v>0</v>
      </c>
      <c r="M448" s="402">
        <v>0</v>
      </c>
      <c r="N448" s="404">
        <v>54126.434189369931</v>
      </c>
      <c r="O448" s="402">
        <v>757530.59</v>
      </c>
      <c r="P448" s="401">
        <v>757530.59</v>
      </c>
    </row>
    <row r="449" spans="1:16" s="405" customFormat="1" ht="14.25" hidden="1" customHeight="1" x14ac:dyDescent="0.35">
      <c r="A449" s="398" t="s">
        <v>1037</v>
      </c>
      <c r="B449" s="399" t="s">
        <v>1093</v>
      </c>
      <c r="C449" s="399" t="s">
        <v>1094</v>
      </c>
      <c r="D449" s="399" t="s">
        <v>1097</v>
      </c>
      <c r="E449" s="399" t="s">
        <v>1098</v>
      </c>
      <c r="F449" s="400">
        <v>25335698.789999999</v>
      </c>
      <c r="G449" s="401">
        <v>15004181.34</v>
      </c>
      <c r="H449" s="401">
        <v>3340186.72</v>
      </c>
      <c r="I449" s="402">
        <v>3133566.83</v>
      </c>
      <c r="J449" s="402">
        <v>15150343.51</v>
      </c>
      <c r="K449" s="401">
        <v>38897601.399999999</v>
      </c>
      <c r="L449" s="403">
        <v>0</v>
      </c>
      <c r="M449" s="402">
        <v>0</v>
      </c>
      <c r="N449" s="404">
        <v>879.3177000000004</v>
      </c>
      <c r="O449" s="402">
        <v>12306.56</v>
      </c>
      <c r="P449" s="401">
        <v>12306.56</v>
      </c>
    </row>
    <row r="450" spans="1:16" s="405" customFormat="1" ht="14.25" hidden="1" customHeight="1" x14ac:dyDescent="0.35">
      <c r="A450" s="398" t="s">
        <v>1037</v>
      </c>
      <c r="B450" s="399" t="s">
        <v>1093</v>
      </c>
      <c r="C450" s="399" t="s">
        <v>1094</v>
      </c>
      <c r="D450" s="399" t="s">
        <v>1099</v>
      </c>
      <c r="E450" s="399" t="s">
        <v>1100</v>
      </c>
      <c r="F450" s="400">
        <v>74309567.950000003</v>
      </c>
      <c r="G450" s="401">
        <v>39494045.25</v>
      </c>
      <c r="H450" s="401">
        <v>9168035.8300000001</v>
      </c>
      <c r="I450" s="402">
        <v>17973242.699999999</v>
      </c>
      <c r="J450" s="402">
        <v>109747589.32000001</v>
      </c>
      <c r="K450" s="401">
        <v>184307159.09999999</v>
      </c>
      <c r="L450" s="403">
        <v>0</v>
      </c>
      <c r="M450" s="402">
        <v>0</v>
      </c>
      <c r="N450" s="404">
        <v>4892.1094000000021</v>
      </c>
      <c r="O450" s="402">
        <v>68467.89</v>
      </c>
      <c r="P450" s="401">
        <v>68467.89</v>
      </c>
    </row>
    <row r="451" spans="1:16" s="405" customFormat="1" ht="14.25" hidden="1" customHeight="1" x14ac:dyDescent="0.35">
      <c r="A451" s="398" t="s">
        <v>1037</v>
      </c>
      <c r="B451" s="399" t="s">
        <v>1093</v>
      </c>
      <c r="C451" s="399" t="s">
        <v>1094</v>
      </c>
      <c r="D451" s="399" t="s">
        <v>1101</v>
      </c>
      <c r="E451" s="399" t="s">
        <v>1102</v>
      </c>
      <c r="F451" s="400">
        <v>43145681.43</v>
      </c>
      <c r="G451" s="401">
        <v>27382273.399999999</v>
      </c>
      <c r="H451" s="401">
        <v>6257610.8600000003</v>
      </c>
      <c r="I451" s="402">
        <v>6030638.71</v>
      </c>
      <c r="J451" s="402">
        <v>26967083.510000002</v>
      </c>
      <c r="K451" s="401">
        <v>71623991.480000004</v>
      </c>
      <c r="L451" s="403">
        <v>0</v>
      </c>
      <c r="M451" s="402">
        <v>0</v>
      </c>
      <c r="N451" s="404">
        <v>1863.5146000000004</v>
      </c>
      <c r="O451" s="402">
        <v>26080.959999999999</v>
      </c>
      <c r="P451" s="401">
        <v>26080.959999999999</v>
      </c>
    </row>
    <row r="452" spans="1:16" s="405" customFormat="1" ht="14.25" hidden="1" customHeight="1" x14ac:dyDescent="0.35">
      <c r="A452" s="398" t="s">
        <v>1037</v>
      </c>
      <c r="B452" s="399" t="s">
        <v>1093</v>
      </c>
      <c r="C452" s="399" t="s">
        <v>1094</v>
      </c>
      <c r="D452" s="399" t="s">
        <v>1103</v>
      </c>
      <c r="E452" s="399" t="s">
        <v>1104</v>
      </c>
      <c r="F452" s="400">
        <v>49173589.399999999</v>
      </c>
      <c r="G452" s="401">
        <v>26099004.68</v>
      </c>
      <c r="H452" s="401">
        <v>5828714.1699999999</v>
      </c>
      <c r="I452" s="402">
        <v>10496418.380000001</v>
      </c>
      <c r="J452" s="402">
        <v>52227156.43</v>
      </c>
      <c r="K452" s="401">
        <v>98710807.659999996</v>
      </c>
      <c r="L452" s="403">
        <v>0</v>
      </c>
      <c r="M452" s="402">
        <v>0</v>
      </c>
      <c r="N452" s="404">
        <v>2591.0053000000021</v>
      </c>
      <c r="O452" s="402">
        <v>36262.61</v>
      </c>
      <c r="P452" s="401">
        <v>36262.61</v>
      </c>
    </row>
    <row r="453" spans="1:16" s="405" customFormat="1" ht="14.25" hidden="1" customHeight="1" x14ac:dyDescent="0.35">
      <c r="A453" s="398" t="s">
        <v>1037</v>
      </c>
      <c r="B453" s="399" t="s">
        <v>1093</v>
      </c>
      <c r="C453" s="399" t="s">
        <v>1094</v>
      </c>
      <c r="D453" s="399" t="s">
        <v>1105</v>
      </c>
      <c r="E453" s="399" t="s">
        <v>1106</v>
      </c>
      <c r="F453" s="400">
        <v>92464348.950000003</v>
      </c>
      <c r="G453" s="401">
        <v>44853915.619999997</v>
      </c>
      <c r="H453" s="401">
        <v>10072751.24</v>
      </c>
      <c r="I453" s="402">
        <v>25776069.449999999</v>
      </c>
      <c r="J453" s="402">
        <v>73486627.539999992</v>
      </c>
      <c r="K453" s="401">
        <v>161450544.84999999</v>
      </c>
      <c r="L453" s="403">
        <v>0</v>
      </c>
      <c r="M453" s="402">
        <v>0</v>
      </c>
      <c r="N453" s="404">
        <v>6487.6278000000011</v>
      </c>
      <c r="O453" s="402">
        <v>90798.080000000002</v>
      </c>
      <c r="P453" s="401">
        <v>90798.080000000002</v>
      </c>
    </row>
    <row r="454" spans="1:16" s="405" customFormat="1" ht="14.25" hidden="1" customHeight="1" x14ac:dyDescent="0.35">
      <c r="A454" s="398" t="s">
        <v>1037</v>
      </c>
      <c r="B454" s="399" t="s">
        <v>1093</v>
      </c>
      <c r="C454" s="399" t="s">
        <v>1094</v>
      </c>
      <c r="D454" s="399" t="s">
        <v>1107</v>
      </c>
      <c r="E454" s="399" t="s">
        <v>1108</v>
      </c>
      <c r="F454" s="400">
        <v>40947809.710000001</v>
      </c>
      <c r="G454" s="401">
        <v>27812766.34</v>
      </c>
      <c r="H454" s="401">
        <v>6147041.54</v>
      </c>
      <c r="I454" s="402">
        <v>6839506.2999999998</v>
      </c>
      <c r="J454" s="402">
        <v>29161728.949999999</v>
      </c>
      <c r="K454" s="401">
        <v>73950669.129999995</v>
      </c>
      <c r="L454" s="403">
        <v>0</v>
      </c>
      <c r="M454" s="402">
        <v>128009.14999999944</v>
      </c>
      <c r="N454" s="404">
        <v>1481.7935000000004</v>
      </c>
      <c r="O454" s="402">
        <v>20738.55</v>
      </c>
      <c r="P454" s="401">
        <v>20738.55</v>
      </c>
    </row>
    <row r="455" spans="1:16" s="405" customFormat="1" ht="14.25" hidden="1" customHeight="1" x14ac:dyDescent="0.35">
      <c r="A455" s="398" t="s">
        <v>1037</v>
      </c>
      <c r="B455" s="399" t="s">
        <v>1093</v>
      </c>
      <c r="C455" s="399" t="s">
        <v>1094</v>
      </c>
      <c r="D455" s="399" t="s">
        <v>1109</v>
      </c>
      <c r="E455" s="399" t="s">
        <v>1110</v>
      </c>
      <c r="F455" s="400">
        <v>57129863.25</v>
      </c>
      <c r="G455" s="401">
        <v>31259835.199999999</v>
      </c>
      <c r="H455" s="401">
        <v>7189472.5199999996</v>
      </c>
      <c r="I455" s="402">
        <v>24632430.68</v>
      </c>
      <c r="J455" s="402">
        <v>61528165.929999992</v>
      </c>
      <c r="K455" s="401">
        <v>130552729.33</v>
      </c>
      <c r="L455" s="403">
        <v>0</v>
      </c>
      <c r="M455" s="402">
        <v>0</v>
      </c>
      <c r="N455" s="404">
        <v>4958.7745000000032</v>
      </c>
      <c r="O455" s="402">
        <v>69400.899999999994</v>
      </c>
      <c r="P455" s="401">
        <v>69400.899999999994</v>
      </c>
    </row>
    <row r="456" spans="1:16" s="405" customFormat="1" ht="14.25" hidden="1" customHeight="1" x14ac:dyDescent="0.35">
      <c r="A456" s="398" t="s">
        <v>1037</v>
      </c>
      <c r="B456" s="399" t="s">
        <v>1093</v>
      </c>
      <c r="C456" s="399" t="s">
        <v>1094</v>
      </c>
      <c r="D456" s="399" t="s">
        <v>1111</v>
      </c>
      <c r="E456" s="399" t="s">
        <v>1112</v>
      </c>
      <c r="F456" s="400">
        <v>72627918.090000004</v>
      </c>
      <c r="G456" s="401">
        <v>35727481.25</v>
      </c>
      <c r="H456" s="401">
        <v>8281267.7599999998</v>
      </c>
      <c r="I456" s="402">
        <v>24051799.109999999</v>
      </c>
      <c r="J456" s="402">
        <v>49478165.590000004</v>
      </c>
      <c r="K456" s="401">
        <v>124664151.70999999</v>
      </c>
      <c r="L456" s="403">
        <v>0</v>
      </c>
      <c r="M456" s="402">
        <v>0</v>
      </c>
      <c r="N456" s="404">
        <v>5646.8897000000034</v>
      </c>
      <c r="O456" s="402">
        <v>79031.47</v>
      </c>
      <c r="P456" s="401">
        <v>79031.47</v>
      </c>
    </row>
    <row r="457" spans="1:16" s="405" customFormat="1" ht="14.25" hidden="1" customHeight="1" x14ac:dyDescent="0.35">
      <c r="A457" s="398" t="s">
        <v>1037</v>
      </c>
      <c r="B457" s="399" t="s">
        <v>1093</v>
      </c>
      <c r="C457" s="399" t="s">
        <v>1094</v>
      </c>
      <c r="D457" s="399" t="s">
        <v>1113</v>
      </c>
      <c r="E457" s="399" t="s">
        <v>1114</v>
      </c>
      <c r="F457" s="400">
        <v>30567177.829999998</v>
      </c>
      <c r="G457" s="401">
        <v>17230622.27</v>
      </c>
      <c r="H457" s="401">
        <v>3808275.86</v>
      </c>
      <c r="I457" s="402">
        <v>2289076.86</v>
      </c>
      <c r="J457" s="402">
        <v>22950748.640000001</v>
      </c>
      <c r="K457" s="401">
        <v>48745420.630000003</v>
      </c>
      <c r="L457" s="403">
        <v>0</v>
      </c>
      <c r="M457" s="402">
        <v>0</v>
      </c>
      <c r="N457" s="404">
        <v>958.02789999999982</v>
      </c>
      <c r="O457" s="402">
        <v>13408.15</v>
      </c>
      <c r="P457" s="401">
        <v>13408.15</v>
      </c>
    </row>
    <row r="458" spans="1:16" s="405" customFormat="1" ht="14.25" hidden="1" customHeight="1" x14ac:dyDescent="0.35">
      <c r="A458" s="398" t="s">
        <v>1037</v>
      </c>
      <c r="B458" s="399" t="s">
        <v>1093</v>
      </c>
      <c r="C458" s="399" t="s">
        <v>1094</v>
      </c>
      <c r="D458" s="399" t="s">
        <v>1115</v>
      </c>
      <c r="E458" s="399" t="s">
        <v>1116</v>
      </c>
      <c r="F458" s="400">
        <v>31220886.969999999</v>
      </c>
      <c r="G458" s="401">
        <v>18443869.870000001</v>
      </c>
      <c r="H458" s="401">
        <v>4007518.06</v>
      </c>
      <c r="I458" s="402">
        <v>2910611.47</v>
      </c>
      <c r="J458" s="402">
        <v>24122785.050000001</v>
      </c>
      <c r="K458" s="401">
        <v>51773306.450000003</v>
      </c>
      <c r="L458" s="403">
        <v>0</v>
      </c>
      <c r="M458" s="402">
        <v>75613.780000001192</v>
      </c>
      <c r="N458" s="404">
        <v>797.02539999999965</v>
      </c>
      <c r="O458" s="402">
        <v>11154.83</v>
      </c>
      <c r="P458" s="401">
        <v>11154.83</v>
      </c>
    </row>
    <row r="459" spans="1:16" s="405" customFormat="1" ht="14.25" hidden="1" customHeight="1" x14ac:dyDescent="0.35">
      <c r="A459" s="398" t="s">
        <v>1037</v>
      </c>
      <c r="B459" s="399" t="s">
        <v>1093</v>
      </c>
      <c r="C459" s="399" t="s">
        <v>1094</v>
      </c>
      <c r="D459" s="399" t="s">
        <v>1117</v>
      </c>
      <c r="E459" s="399" t="s">
        <v>1118</v>
      </c>
      <c r="F459" s="400">
        <v>27907168.710000001</v>
      </c>
      <c r="G459" s="401">
        <v>22641153.890000001</v>
      </c>
      <c r="H459" s="401">
        <v>4859995.7699999996</v>
      </c>
      <c r="I459" s="402">
        <v>1744392.82</v>
      </c>
      <c r="J459" s="402">
        <v>22466434.52</v>
      </c>
      <c r="K459" s="401">
        <v>54219473</v>
      </c>
      <c r="L459" s="403">
        <v>0</v>
      </c>
      <c r="M459" s="402">
        <v>0</v>
      </c>
      <c r="N459" s="404">
        <v>152.69369999999998</v>
      </c>
      <c r="O459" s="402">
        <v>2137.04</v>
      </c>
      <c r="P459" s="401">
        <v>2137.04</v>
      </c>
    </row>
    <row r="460" spans="1:16" s="405" customFormat="1" ht="14.25" hidden="1" customHeight="1" x14ac:dyDescent="0.35">
      <c r="A460" s="398" t="s">
        <v>1037</v>
      </c>
      <c r="B460" s="399" t="s">
        <v>1093</v>
      </c>
      <c r="C460" s="399" t="s">
        <v>1094</v>
      </c>
      <c r="D460" s="399" t="s">
        <v>1119</v>
      </c>
      <c r="E460" s="399" t="s">
        <v>1120</v>
      </c>
      <c r="F460" s="400">
        <v>19665601.370000001</v>
      </c>
      <c r="G460" s="401">
        <v>16109603.220000001</v>
      </c>
      <c r="H460" s="401">
        <v>3436013.14</v>
      </c>
      <c r="I460" s="402">
        <v>3608462.21</v>
      </c>
      <c r="J460" s="402">
        <v>18018532.109999999</v>
      </c>
      <c r="K460" s="401">
        <v>42843090.68</v>
      </c>
      <c r="L460" s="403">
        <v>0</v>
      </c>
      <c r="M460" s="402">
        <v>0</v>
      </c>
      <c r="N460" s="404">
        <v>679.43549999999993</v>
      </c>
      <c r="O460" s="402">
        <v>9509.09</v>
      </c>
      <c r="P460" s="401">
        <v>9509.09</v>
      </c>
    </row>
    <row r="461" spans="1:16" s="405" customFormat="1" ht="14.25" hidden="1" customHeight="1" x14ac:dyDescent="0.35">
      <c r="A461" s="398" t="s">
        <v>1037</v>
      </c>
      <c r="B461" s="399" t="s">
        <v>1122</v>
      </c>
      <c r="C461" s="399" t="s">
        <v>1123</v>
      </c>
      <c r="D461" s="399" t="s">
        <v>1124</v>
      </c>
      <c r="E461" s="399" t="s">
        <v>1125</v>
      </c>
      <c r="F461" s="400">
        <v>372719665.26999998</v>
      </c>
      <c r="G461" s="401">
        <v>48773794.359999999</v>
      </c>
      <c r="H461" s="401">
        <v>10023610.33</v>
      </c>
      <c r="I461" s="402">
        <v>380113334.91000003</v>
      </c>
      <c r="J461" s="402">
        <v>298127576.25999999</v>
      </c>
      <c r="K461" s="401">
        <v>740897837.90999997</v>
      </c>
      <c r="L461" s="403">
        <v>0</v>
      </c>
      <c r="M461" s="402">
        <v>0</v>
      </c>
      <c r="N461" s="404">
        <v>91198.387069570614</v>
      </c>
      <c r="O461" s="402">
        <v>1276373.9099999999</v>
      </c>
      <c r="P461" s="401">
        <v>1276373.9099999999</v>
      </c>
    </row>
    <row r="462" spans="1:16" s="405" customFormat="1" ht="14.25" hidden="1" customHeight="1" x14ac:dyDescent="0.35">
      <c r="A462" s="398" t="s">
        <v>1037</v>
      </c>
      <c r="B462" s="399" t="s">
        <v>1122</v>
      </c>
      <c r="C462" s="399" t="s">
        <v>1123</v>
      </c>
      <c r="D462" s="399" t="s">
        <v>1126</v>
      </c>
      <c r="E462" s="399" t="s">
        <v>1127</v>
      </c>
      <c r="F462" s="400">
        <v>79120171.189999998</v>
      </c>
      <c r="G462" s="401">
        <v>43236724.18</v>
      </c>
      <c r="H462" s="401">
        <v>9050054.25</v>
      </c>
      <c r="I462" s="402">
        <v>30064036.739999998</v>
      </c>
      <c r="J462" s="402">
        <v>77812507.99000001</v>
      </c>
      <c r="K462" s="401">
        <v>164553485.63</v>
      </c>
      <c r="L462" s="403">
        <v>0</v>
      </c>
      <c r="M462" s="402">
        <v>0</v>
      </c>
      <c r="N462" s="404">
        <v>5775.8744000000015</v>
      </c>
      <c r="O462" s="402">
        <v>80836.69</v>
      </c>
      <c r="P462" s="401">
        <v>80836.69</v>
      </c>
    </row>
    <row r="463" spans="1:16" s="405" customFormat="1" ht="14.25" hidden="1" customHeight="1" x14ac:dyDescent="0.35">
      <c r="A463" s="398" t="s">
        <v>1037</v>
      </c>
      <c r="B463" s="399" t="s">
        <v>1122</v>
      </c>
      <c r="C463" s="399" t="s">
        <v>1123</v>
      </c>
      <c r="D463" s="399" t="s">
        <v>1128</v>
      </c>
      <c r="E463" s="399" t="s">
        <v>1129</v>
      </c>
      <c r="F463" s="400">
        <v>36566154.32</v>
      </c>
      <c r="G463" s="401">
        <v>24022518.5</v>
      </c>
      <c r="H463" s="401">
        <v>5149596.6100000003</v>
      </c>
      <c r="I463" s="402">
        <v>6970628.2199999997</v>
      </c>
      <c r="J463" s="402">
        <v>26645061.760000002</v>
      </c>
      <c r="K463" s="401">
        <v>65858263.43</v>
      </c>
      <c r="L463" s="403">
        <v>0</v>
      </c>
      <c r="M463" s="402">
        <v>0</v>
      </c>
      <c r="N463" s="404">
        <v>1389.2851999999989</v>
      </c>
      <c r="O463" s="402">
        <v>19443.849999999999</v>
      </c>
      <c r="P463" s="401">
        <v>19443.849999999999</v>
      </c>
    </row>
    <row r="464" spans="1:16" s="405" customFormat="1" ht="14.25" hidden="1" customHeight="1" x14ac:dyDescent="0.35">
      <c r="A464" s="398" t="s">
        <v>1037</v>
      </c>
      <c r="B464" s="399" t="s">
        <v>1122</v>
      </c>
      <c r="C464" s="399" t="s">
        <v>1123</v>
      </c>
      <c r="D464" s="399" t="s">
        <v>1130</v>
      </c>
      <c r="E464" s="399" t="s">
        <v>1131</v>
      </c>
      <c r="F464" s="400">
        <v>55595270.920000002</v>
      </c>
      <c r="G464" s="401">
        <v>37947771.549999997</v>
      </c>
      <c r="H464" s="401">
        <v>8045384.1900000004</v>
      </c>
      <c r="I464" s="402">
        <v>5078463.82</v>
      </c>
      <c r="J464" s="402">
        <v>28609278.439999998</v>
      </c>
      <c r="K464" s="401">
        <v>84061550.659999996</v>
      </c>
      <c r="L464" s="403">
        <v>0</v>
      </c>
      <c r="M464" s="402">
        <v>0</v>
      </c>
      <c r="N464" s="404">
        <v>1582.5997000000004</v>
      </c>
      <c r="O464" s="402">
        <v>22149.39</v>
      </c>
      <c r="P464" s="401">
        <v>22149.39</v>
      </c>
    </row>
    <row r="465" spans="1:16" s="405" customFormat="1" ht="14.25" hidden="1" customHeight="1" x14ac:dyDescent="0.35">
      <c r="A465" s="398" t="s">
        <v>1037</v>
      </c>
      <c r="B465" s="399" t="s">
        <v>1122</v>
      </c>
      <c r="C465" s="399" t="s">
        <v>1123</v>
      </c>
      <c r="D465" s="399" t="s">
        <v>1132</v>
      </c>
      <c r="E465" s="399" t="s">
        <v>1133</v>
      </c>
      <c r="F465" s="400">
        <v>39706185.439999998</v>
      </c>
      <c r="G465" s="401">
        <v>27436677.359999999</v>
      </c>
      <c r="H465" s="401">
        <v>6040734.4199999999</v>
      </c>
      <c r="I465" s="402">
        <v>10420561.390000001</v>
      </c>
      <c r="J465" s="402">
        <v>36990494.329999998</v>
      </c>
      <c r="K465" s="401">
        <v>85231769.409999996</v>
      </c>
      <c r="L465" s="403">
        <v>0</v>
      </c>
      <c r="M465" s="402">
        <v>0</v>
      </c>
      <c r="N465" s="404">
        <v>1720.0327000000009</v>
      </c>
      <c r="O465" s="402">
        <v>24072.85</v>
      </c>
      <c r="P465" s="401">
        <v>24072.85</v>
      </c>
    </row>
    <row r="466" spans="1:16" s="405" customFormat="1" ht="14.25" hidden="1" customHeight="1" x14ac:dyDescent="0.35">
      <c r="A466" s="398" t="s">
        <v>1037</v>
      </c>
      <c r="B466" s="399" t="s">
        <v>1122</v>
      </c>
      <c r="C466" s="399" t="s">
        <v>1123</v>
      </c>
      <c r="D466" s="399" t="s">
        <v>1134</v>
      </c>
      <c r="E466" s="399" t="s">
        <v>1135</v>
      </c>
      <c r="F466" s="400">
        <v>50838279.390000001</v>
      </c>
      <c r="G466" s="401">
        <v>31632237.77</v>
      </c>
      <c r="H466" s="401">
        <v>6691860.0999999996</v>
      </c>
      <c r="I466" s="402">
        <v>6251422.4800000004</v>
      </c>
      <c r="J466" s="402">
        <v>25913926.259999998</v>
      </c>
      <c r="K466" s="401">
        <v>74055409.019999996</v>
      </c>
      <c r="L466" s="403">
        <v>0</v>
      </c>
      <c r="M466" s="402">
        <v>91004.300000000745</v>
      </c>
      <c r="N466" s="404">
        <v>1540.5634000000014</v>
      </c>
      <c r="O466" s="402">
        <v>21561.07</v>
      </c>
      <c r="P466" s="401">
        <v>21561.07</v>
      </c>
    </row>
    <row r="467" spans="1:16" s="405" customFormat="1" ht="14.25" hidden="1" customHeight="1" x14ac:dyDescent="0.35">
      <c r="A467" s="398" t="s">
        <v>1037</v>
      </c>
      <c r="B467" s="399" t="s">
        <v>1122</v>
      </c>
      <c r="C467" s="399" t="s">
        <v>1123</v>
      </c>
      <c r="D467" s="399" t="s">
        <v>1136</v>
      </c>
      <c r="E467" s="399" t="s">
        <v>1137</v>
      </c>
      <c r="F467" s="400">
        <v>85584346.150000006</v>
      </c>
      <c r="G467" s="401">
        <v>44773118.530000001</v>
      </c>
      <c r="H467" s="401">
        <v>9459208.75</v>
      </c>
      <c r="I467" s="402">
        <v>43052089.289999999</v>
      </c>
      <c r="J467" s="402">
        <v>127882194.24000001</v>
      </c>
      <c r="K467" s="401">
        <v>230160148.63</v>
      </c>
      <c r="L467" s="403">
        <v>0</v>
      </c>
      <c r="M467" s="402">
        <v>0</v>
      </c>
      <c r="N467" s="404">
        <v>8236.2923000000064</v>
      </c>
      <c r="O467" s="402">
        <v>115271.65</v>
      </c>
      <c r="P467" s="401">
        <v>115271.65</v>
      </c>
    </row>
    <row r="468" spans="1:16" s="405" customFormat="1" ht="14.25" hidden="1" customHeight="1" x14ac:dyDescent="0.35">
      <c r="A468" s="398" t="s">
        <v>1037</v>
      </c>
      <c r="B468" s="399" t="s">
        <v>1122</v>
      </c>
      <c r="C468" s="399" t="s">
        <v>1123</v>
      </c>
      <c r="D468" s="399" t="s">
        <v>1138</v>
      </c>
      <c r="E468" s="399" t="s">
        <v>1139</v>
      </c>
      <c r="F468" s="400">
        <v>44757306.170000002</v>
      </c>
      <c r="G468" s="401">
        <v>33702377.640000001</v>
      </c>
      <c r="H468" s="401">
        <v>7103028.6200000001</v>
      </c>
      <c r="I468" s="402">
        <v>9731640.2899999991</v>
      </c>
      <c r="J468" s="402">
        <v>19188439.079999998</v>
      </c>
      <c r="K468" s="401">
        <v>73402146.799999997</v>
      </c>
      <c r="L468" s="403">
        <v>0</v>
      </c>
      <c r="M468" s="402">
        <v>0</v>
      </c>
      <c r="N468" s="404">
        <v>1652.8416999999997</v>
      </c>
      <c r="O468" s="402">
        <v>23132.47</v>
      </c>
      <c r="P468" s="401">
        <v>23132.47</v>
      </c>
    </row>
    <row r="469" spans="1:16" s="405" customFormat="1" ht="14.25" hidden="1" customHeight="1" x14ac:dyDescent="0.35">
      <c r="A469" s="398" t="s">
        <v>1037</v>
      </c>
      <c r="B469" s="399" t="s">
        <v>1122</v>
      </c>
      <c r="C469" s="399" t="s">
        <v>1123</v>
      </c>
      <c r="D469" s="399" t="s">
        <v>1140</v>
      </c>
      <c r="E469" s="399" t="s">
        <v>1141</v>
      </c>
      <c r="F469" s="400">
        <v>47882068.310000002</v>
      </c>
      <c r="G469" s="401">
        <v>37450311.450000003</v>
      </c>
      <c r="H469" s="401">
        <v>7789473.54</v>
      </c>
      <c r="I469" s="402">
        <v>9637822.9600000009</v>
      </c>
      <c r="J469" s="402">
        <v>24639173.670000002</v>
      </c>
      <c r="K469" s="401">
        <v>83057402.299999997</v>
      </c>
      <c r="L469" s="403">
        <v>0</v>
      </c>
      <c r="M469" s="402">
        <v>0</v>
      </c>
      <c r="N469" s="404">
        <v>1779.4625999999992</v>
      </c>
      <c r="O469" s="402">
        <v>24904.6</v>
      </c>
      <c r="P469" s="401">
        <v>24904.6</v>
      </c>
    </row>
    <row r="470" spans="1:16" s="405" customFormat="1" ht="14.25" hidden="1" customHeight="1" x14ac:dyDescent="0.35">
      <c r="A470" s="398" t="s">
        <v>1037</v>
      </c>
      <c r="B470" s="399" t="s">
        <v>1122</v>
      </c>
      <c r="C470" s="399" t="s">
        <v>1123</v>
      </c>
      <c r="D470" s="399" t="s">
        <v>1142</v>
      </c>
      <c r="E470" s="399" t="s">
        <v>1143</v>
      </c>
      <c r="F470" s="400">
        <v>81428661.769999996</v>
      </c>
      <c r="G470" s="401">
        <v>47465995.960000001</v>
      </c>
      <c r="H470" s="401">
        <v>10354505.51</v>
      </c>
      <c r="I470" s="402">
        <v>24897342.68</v>
      </c>
      <c r="J470" s="402">
        <v>64703302</v>
      </c>
      <c r="K470" s="401">
        <v>154417377.72999999</v>
      </c>
      <c r="L470" s="403">
        <v>0</v>
      </c>
      <c r="M470" s="402">
        <v>0</v>
      </c>
      <c r="N470" s="404">
        <v>4650.1208000000024</v>
      </c>
      <c r="O470" s="402">
        <v>65081.120000000003</v>
      </c>
      <c r="P470" s="401">
        <v>65081.120000000003</v>
      </c>
    </row>
    <row r="471" spans="1:16" s="405" customFormat="1" ht="14.25" hidden="1" customHeight="1" x14ac:dyDescent="0.35">
      <c r="A471" s="398" t="s">
        <v>1037</v>
      </c>
      <c r="B471" s="399" t="s">
        <v>1122</v>
      </c>
      <c r="C471" s="399" t="s">
        <v>1123</v>
      </c>
      <c r="D471" s="399" t="s">
        <v>1144</v>
      </c>
      <c r="E471" s="399" t="s">
        <v>1145</v>
      </c>
      <c r="F471" s="400">
        <v>95084860.420000002</v>
      </c>
      <c r="G471" s="401">
        <v>47275334.109999999</v>
      </c>
      <c r="H471" s="401">
        <v>10150452.25</v>
      </c>
      <c r="I471" s="402">
        <v>43824040.899999999</v>
      </c>
      <c r="J471" s="402">
        <v>143295180.12</v>
      </c>
      <c r="K471" s="401">
        <v>250649138.71000001</v>
      </c>
      <c r="L471" s="403">
        <v>0</v>
      </c>
      <c r="M471" s="402">
        <v>0</v>
      </c>
      <c r="N471" s="404">
        <v>7989.9584999999934</v>
      </c>
      <c r="O471" s="402">
        <v>111824.07</v>
      </c>
      <c r="P471" s="401">
        <v>111824.07</v>
      </c>
    </row>
    <row r="472" spans="1:16" s="405" customFormat="1" ht="14.25" hidden="1" customHeight="1" x14ac:dyDescent="0.35">
      <c r="A472" s="398" t="s">
        <v>1037</v>
      </c>
      <c r="B472" s="399" t="s">
        <v>1122</v>
      </c>
      <c r="C472" s="399" t="s">
        <v>1123</v>
      </c>
      <c r="D472" s="399" t="s">
        <v>1146</v>
      </c>
      <c r="E472" s="399" t="s">
        <v>1147</v>
      </c>
      <c r="F472" s="400">
        <v>18546757.879999999</v>
      </c>
      <c r="G472" s="401">
        <v>9793758.1600000001</v>
      </c>
      <c r="H472" s="401">
        <v>2116026.8199999998</v>
      </c>
      <c r="I472" s="402">
        <v>0</v>
      </c>
      <c r="J472" s="402">
        <v>7546972.0099999998</v>
      </c>
      <c r="K472" s="401">
        <v>20797203.960000001</v>
      </c>
      <c r="L472" s="403">
        <v>0</v>
      </c>
      <c r="M472" s="402">
        <v>180190.63999999966</v>
      </c>
      <c r="N472" s="404">
        <v>634.75569999999902</v>
      </c>
      <c r="O472" s="402">
        <v>8883.77</v>
      </c>
      <c r="P472" s="401">
        <v>8883.77</v>
      </c>
    </row>
    <row r="473" spans="1:16" s="405" customFormat="1" ht="14.25" hidden="1" customHeight="1" x14ac:dyDescent="0.35">
      <c r="A473" s="398" t="s">
        <v>1037</v>
      </c>
      <c r="B473" s="399" t="s">
        <v>1122</v>
      </c>
      <c r="C473" s="399" t="s">
        <v>1123</v>
      </c>
      <c r="D473" s="399" t="s">
        <v>1148</v>
      </c>
      <c r="E473" s="399" t="s">
        <v>1149</v>
      </c>
      <c r="F473" s="400">
        <v>26085752.850000001</v>
      </c>
      <c r="G473" s="401">
        <v>17000991.120000001</v>
      </c>
      <c r="H473" s="401">
        <v>3612337.93</v>
      </c>
      <c r="I473" s="402">
        <v>2395659.34</v>
      </c>
      <c r="J473" s="402">
        <v>29010927.09</v>
      </c>
      <c r="K473" s="401">
        <v>54029395.049999997</v>
      </c>
      <c r="L473" s="403">
        <v>0</v>
      </c>
      <c r="M473" s="402">
        <v>92788.120000000112</v>
      </c>
      <c r="N473" s="404">
        <v>595.98569999999984</v>
      </c>
      <c r="O473" s="402">
        <v>8341.16</v>
      </c>
      <c r="P473" s="401">
        <v>8341.16</v>
      </c>
    </row>
    <row r="474" spans="1:16" s="405" customFormat="1" ht="14.25" hidden="1" customHeight="1" x14ac:dyDescent="0.35">
      <c r="A474" s="398" t="s">
        <v>1037</v>
      </c>
      <c r="B474" s="399" t="s">
        <v>1122</v>
      </c>
      <c r="C474" s="399" t="s">
        <v>1123</v>
      </c>
      <c r="D474" s="399" t="s">
        <v>1150</v>
      </c>
      <c r="E474" s="399" t="s">
        <v>1151</v>
      </c>
      <c r="F474" s="400">
        <v>41078618.93</v>
      </c>
      <c r="G474" s="401">
        <v>30239439</v>
      </c>
      <c r="H474" s="401">
        <v>6483622.2699999996</v>
      </c>
      <c r="I474" s="402">
        <v>2501043.9700000002</v>
      </c>
      <c r="J474" s="402">
        <v>38119872.32</v>
      </c>
      <c r="K474" s="401">
        <v>81219731.950000003</v>
      </c>
      <c r="L474" s="403">
        <v>0</v>
      </c>
      <c r="M474" s="402">
        <v>0</v>
      </c>
      <c r="N474" s="404">
        <v>861.60039999999913</v>
      </c>
      <c r="O474" s="402">
        <v>12058.59</v>
      </c>
      <c r="P474" s="401">
        <v>12058.59</v>
      </c>
    </row>
    <row r="475" spans="1:16" s="405" customFormat="1" ht="14.25" hidden="1" customHeight="1" x14ac:dyDescent="0.35">
      <c r="A475" s="398" t="s">
        <v>1037</v>
      </c>
      <c r="B475" s="399" t="s">
        <v>1122</v>
      </c>
      <c r="C475" s="399" t="s">
        <v>1123</v>
      </c>
      <c r="D475" s="399" t="s">
        <v>1152</v>
      </c>
      <c r="E475" s="399" t="s">
        <v>1153</v>
      </c>
      <c r="F475" s="400">
        <v>24223447.300000001</v>
      </c>
      <c r="G475" s="401">
        <v>14828749.07</v>
      </c>
      <c r="H475" s="401">
        <v>3101101.15</v>
      </c>
      <c r="I475" s="402">
        <v>5238609.55</v>
      </c>
      <c r="J475" s="402">
        <v>15967846.449999999</v>
      </c>
      <c r="K475" s="401">
        <v>40577195</v>
      </c>
      <c r="L475" s="403">
        <v>0</v>
      </c>
      <c r="M475" s="402">
        <v>0</v>
      </c>
      <c r="N475" s="404">
        <v>902.43689999999958</v>
      </c>
      <c r="O475" s="402">
        <v>12630.12</v>
      </c>
      <c r="P475" s="401">
        <v>12630.12</v>
      </c>
    </row>
    <row r="476" spans="1:16" s="405" customFormat="1" ht="14.25" hidden="1" customHeight="1" x14ac:dyDescent="0.35">
      <c r="A476" s="398" t="s">
        <v>1037</v>
      </c>
      <c r="B476" s="399" t="s">
        <v>1122</v>
      </c>
      <c r="C476" s="399" t="s">
        <v>1123</v>
      </c>
      <c r="D476" s="399" t="s">
        <v>1154</v>
      </c>
      <c r="E476" s="399" t="s">
        <v>1155</v>
      </c>
      <c r="F476" s="400">
        <v>24506446.969999999</v>
      </c>
      <c r="G476" s="401">
        <v>14038744.6</v>
      </c>
      <c r="H476" s="401">
        <v>3004889.14</v>
      </c>
      <c r="I476" s="402">
        <v>984520.13</v>
      </c>
      <c r="J476" s="402">
        <v>23614990.390000001</v>
      </c>
      <c r="K476" s="401">
        <v>43417742.259999998</v>
      </c>
      <c r="L476" s="403">
        <v>0</v>
      </c>
      <c r="M476" s="402">
        <v>40778.980000000447</v>
      </c>
      <c r="N476" s="404">
        <v>789.10050000000001</v>
      </c>
      <c r="O476" s="402">
        <v>11043.92</v>
      </c>
      <c r="P476" s="401">
        <v>11043.92</v>
      </c>
    </row>
    <row r="477" spans="1:16" s="405" customFormat="1" ht="14.25" hidden="1" customHeight="1" x14ac:dyDescent="0.35">
      <c r="A477" s="398" t="s">
        <v>1037</v>
      </c>
      <c r="B477" s="399" t="s">
        <v>1122</v>
      </c>
      <c r="C477" s="399" t="s">
        <v>1123</v>
      </c>
      <c r="D477" s="399" t="s">
        <v>1156</v>
      </c>
      <c r="E477" s="399" t="s">
        <v>1157</v>
      </c>
      <c r="F477" s="400">
        <v>28601521.789999999</v>
      </c>
      <c r="G477" s="401">
        <v>18296612.34</v>
      </c>
      <c r="H477" s="401">
        <v>3968948.82</v>
      </c>
      <c r="I477" s="402">
        <v>2046034.9</v>
      </c>
      <c r="J477" s="402">
        <v>38809193.329999998</v>
      </c>
      <c r="K477" s="401">
        <v>65702224.049999997</v>
      </c>
      <c r="L477" s="403">
        <v>0</v>
      </c>
      <c r="M477" s="402">
        <v>0</v>
      </c>
      <c r="N477" s="404">
        <v>796.35579999999925</v>
      </c>
      <c r="O477" s="402">
        <v>11145.46</v>
      </c>
      <c r="P477" s="401">
        <v>11145.46</v>
      </c>
    </row>
    <row r="478" spans="1:16" s="405" customFormat="1" ht="14.25" hidden="1" customHeight="1" x14ac:dyDescent="0.35">
      <c r="A478" s="398" t="s">
        <v>1037</v>
      </c>
      <c r="B478" s="399" t="s">
        <v>1122</v>
      </c>
      <c r="C478" s="399" t="s">
        <v>1123</v>
      </c>
      <c r="D478" s="399" t="s">
        <v>1158</v>
      </c>
      <c r="E478" s="399" t="s">
        <v>1159</v>
      </c>
      <c r="F478" s="400">
        <v>23139385.68</v>
      </c>
      <c r="G478" s="401">
        <v>14523904.720000001</v>
      </c>
      <c r="H478" s="401">
        <v>3074244.39</v>
      </c>
      <c r="I478" s="402">
        <v>2366639.6</v>
      </c>
      <c r="J478" s="402">
        <v>15302433.5</v>
      </c>
      <c r="K478" s="401">
        <v>36912189.109999999</v>
      </c>
      <c r="L478" s="403">
        <v>0</v>
      </c>
      <c r="M478" s="402">
        <v>0</v>
      </c>
      <c r="N478" s="404">
        <v>493.45880000000017</v>
      </c>
      <c r="O478" s="402">
        <v>6906.24</v>
      </c>
      <c r="P478" s="401">
        <v>6906.24</v>
      </c>
    </row>
    <row r="479" spans="1:16" s="405" customFormat="1" ht="14.25" hidden="1" customHeight="1" x14ac:dyDescent="0.35">
      <c r="A479" s="398" t="s">
        <v>1037</v>
      </c>
      <c r="B479" s="399" t="s">
        <v>1122</v>
      </c>
      <c r="C479" s="399" t="s">
        <v>1123</v>
      </c>
      <c r="D479" s="399" t="s">
        <v>1160</v>
      </c>
      <c r="E479" s="399" t="s">
        <v>1161</v>
      </c>
      <c r="F479" s="400">
        <v>16634664.939999999</v>
      </c>
      <c r="G479" s="401">
        <v>14564743.550000001</v>
      </c>
      <c r="H479" s="401">
        <v>3148441.35</v>
      </c>
      <c r="I479" s="402">
        <v>0</v>
      </c>
      <c r="J479" s="402">
        <v>12215565</v>
      </c>
      <c r="K479" s="401">
        <v>31930965.879999999</v>
      </c>
      <c r="L479" s="403">
        <v>0</v>
      </c>
      <c r="M479" s="402">
        <v>0</v>
      </c>
      <c r="N479" s="404">
        <v>0</v>
      </c>
      <c r="O479" s="402">
        <v>0</v>
      </c>
      <c r="P479" s="401">
        <v>0</v>
      </c>
    </row>
    <row r="480" spans="1:16" s="405" customFormat="1" ht="14.25" hidden="1" customHeight="1" x14ac:dyDescent="0.35">
      <c r="A480" s="398" t="s">
        <v>1037</v>
      </c>
      <c r="B480" s="399" t="s">
        <v>1122</v>
      </c>
      <c r="C480" s="399" t="s">
        <v>1123</v>
      </c>
      <c r="D480" s="399" t="s">
        <v>1162</v>
      </c>
      <c r="E480" s="399" t="s">
        <v>1163</v>
      </c>
      <c r="F480" s="400">
        <v>18795232.899999999</v>
      </c>
      <c r="G480" s="401">
        <v>14064399.18</v>
      </c>
      <c r="H480" s="401">
        <v>2941721.72</v>
      </c>
      <c r="I480" s="402">
        <v>6109974.75</v>
      </c>
      <c r="J480" s="402">
        <v>16960704.330000002</v>
      </c>
      <c r="K480" s="401">
        <v>41485772.310000002</v>
      </c>
      <c r="L480" s="403">
        <v>0</v>
      </c>
      <c r="M480" s="402">
        <v>0</v>
      </c>
      <c r="N480" s="404">
        <v>649.33540000000062</v>
      </c>
      <c r="O480" s="402">
        <v>9087.82</v>
      </c>
      <c r="P480" s="401">
        <v>9087.82</v>
      </c>
    </row>
    <row r="481" spans="1:16" s="405" customFormat="1" ht="14.25" hidden="1" customHeight="1" x14ac:dyDescent="0.35">
      <c r="A481" s="398" t="s">
        <v>1037</v>
      </c>
      <c r="B481" s="399" t="s">
        <v>1165</v>
      </c>
      <c r="C481" s="399" t="s">
        <v>1166</v>
      </c>
      <c r="D481" s="399" t="s">
        <v>1167</v>
      </c>
      <c r="E481" s="399" t="s">
        <v>1168</v>
      </c>
      <c r="F481" s="400">
        <v>242971687.78999999</v>
      </c>
      <c r="G481" s="401">
        <v>49837960.299999997</v>
      </c>
      <c r="H481" s="401">
        <v>11163178.92</v>
      </c>
      <c r="I481" s="402">
        <v>225508552.37</v>
      </c>
      <c r="J481" s="402">
        <v>281530582.24000001</v>
      </c>
      <c r="K481" s="401">
        <v>576120705.83000004</v>
      </c>
      <c r="L481" s="403">
        <v>0</v>
      </c>
      <c r="M481" s="402">
        <v>0</v>
      </c>
      <c r="N481" s="404">
        <v>50431.950470490046</v>
      </c>
      <c r="O481" s="402">
        <v>705824.17</v>
      </c>
      <c r="P481" s="401">
        <v>705824.17</v>
      </c>
    </row>
    <row r="482" spans="1:16" s="405" customFormat="1" ht="14.25" hidden="1" customHeight="1" x14ac:dyDescent="0.35">
      <c r="A482" s="398" t="s">
        <v>1037</v>
      </c>
      <c r="B482" s="399" t="s">
        <v>1165</v>
      </c>
      <c r="C482" s="399" t="s">
        <v>1166</v>
      </c>
      <c r="D482" s="399" t="s">
        <v>1169</v>
      </c>
      <c r="E482" s="399" t="s">
        <v>1170</v>
      </c>
      <c r="F482" s="400">
        <v>33779392.899999999</v>
      </c>
      <c r="G482" s="401">
        <v>20979391.359999999</v>
      </c>
      <c r="H482" s="401">
        <v>4722627.9000000004</v>
      </c>
      <c r="I482" s="402">
        <v>5848490.6100000003</v>
      </c>
      <c r="J482" s="402">
        <v>9838007.4199999999</v>
      </c>
      <c r="K482" s="401">
        <v>44945204.289999999</v>
      </c>
      <c r="L482" s="403">
        <v>0</v>
      </c>
      <c r="M482" s="402">
        <v>0</v>
      </c>
      <c r="N482" s="404">
        <v>1057.2810999999999</v>
      </c>
      <c r="O482" s="402">
        <v>14797.26</v>
      </c>
      <c r="P482" s="401">
        <v>14797.26</v>
      </c>
    </row>
    <row r="483" spans="1:16" s="405" customFormat="1" ht="14.25" hidden="1" customHeight="1" x14ac:dyDescent="0.35">
      <c r="A483" s="398" t="s">
        <v>1037</v>
      </c>
      <c r="B483" s="399" t="s">
        <v>1165</v>
      </c>
      <c r="C483" s="399" t="s">
        <v>1166</v>
      </c>
      <c r="D483" s="399" t="s">
        <v>1171</v>
      </c>
      <c r="E483" s="399" t="s">
        <v>1172</v>
      </c>
      <c r="F483" s="400">
        <v>59162108.240000002</v>
      </c>
      <c r="G483" s="401">
        <v>26200994</v>
      </c>
      <c r="H483" s="401">
        <v>5906328.6699999999</v>
      </c>
      <c r="I483" s="402">
        <v>9771319.8200000003</v>
      </c>
      <c r="J483" s="402">
        <v>57634662.859999999</v>
      </c>
      <c r="K483" s="401">
        <v>103958533.34999999</v>
      </c>
      <c r="L483" s="403">
        <v>0</v>
      </c>
      <c r="M483" s="402">
        <v>0</v>
      </c>
      <c r="N483" s="404">
        <v>3925.6259999999938</v>
      </c>
      <c r="O483" s="402">
        <v>54941.39</v>
      </c>
      <c r="P483" s="401">
        <v>54941.39</v>
      </c>
    </row>
    <row r="484" spans="1:16" s="405" customFormat="1" ht="14.25" hidden="1" customHeight="1" x14ac:dyDescent="0.35">
      <c r="A484" s="398" t="s">
        <v>1037</v>
      </c>
      <c r="B484" s="399" t="s">
        <v>1165</v>
      </c>
      <c r="C484" s="399" t="s">
        <v>1166</v>
      </c>
      <c r="D484" s="399" t="s">
        <v>1173</v>
      </c>
      <c r="E484" s="399" t="s">
        <v>1174</v>
      </c>
      <c r="F484" s="400">
        <v>13820267.52</v>
      </c>
      <c r="G484" s="401">
        <v>7643473.0800000001</v>
      </c>
      <c r="H484" s="401">
        <v>1684163.58</v>
      </c>
      <c r="I484" s="402">
        <v>267224.3</v>
      </c>
      <c r="J484" s="402">
        <v>7590521.5</v>
      </c>
      <c r="K484" s="401">
        <v>18273758.460000001</v>
      </c>
      <c r="L484" s="403">
        <v>0</v>
      </c>
      <c r="M484" s="402">
        <v>0</v>
      </c>
      <c r="N484" s="404">
        <v>502.73549999999994</v>
      </c>
      <c r="O484" s="402">
        <v>7036.07</v>
      </c>
      <c r="P484" s="401">
        <v>7036.07</v>
      </c>
    </row>
    <row r="485" spans="1:16" s="405" customFormat="1" ht="14.25" hidden="1" customHeight="1" x14ac:dyDescent="0.35">
      <c r="A485" s="398" t="s">
        <v>1037</v>
      </c>
      <c r="B485" s="399" t="s">
        <v>1165</v>
      </c>
      <c r="C485" s="399" t="s">
        <v>1166</v>
      </c>
      <c r="D485" s="399" t="s">
        <v>1175</v>
      </c>
      <c r="E485" s="399" t="s">
        <v>1176</v>
      </c>
      <c r="F485" s="400">
        <v>59736282.240000002</v>
      </c>
      <c r="G485" s="401">
        <v>27313799.199999999</v>
      </c>
      <c r="H485" s="401">
        <v>5811306.8200000003</v>
      </c>
      <c r="I485" s="402">
        <v>10470404.439999999</v>
      </c>
      <c r="J485" s="402">
        <v>22790262.780000001</v>
      </c>
      <c r="K485" s="401">
        <v>69098485.239999995</v>
      </c>
      <c r="L485" s="403">
        <v>0</v>
      </c>
      <c r="M485" s="402">
        <v>0</v>
      </c>
      <c r="N485" s="404">
        <v>2147.083600000004</v>
      </c>
      <c r="O485" s="402">
        <v>30049.67</v>
      </c>
      <c r="P485" s="401">
        <v>30049.67</v>
      </c>
    </row>
    <row r="486" spans="1:16" s="405" customFormat="1" ht="14.25" hidden="1" customHeight="1" x14ac:dyDescent="0.35">
      <c r="A486" s="398" t="s">
        <v>1037</v>
      </c>
      <c r="B486" s="399" t="s">
        <v>1165</v>
      </c>
      <c r="C486" s="399" t="s">
        <v>1166</v>
      </c>
      <c r="D486" s="399" t="s">
        <v>1177</v>
      </c>
      <c r="E486" s="399" t="s">
        <v>1178</v>
      </c>
      <c r="F486" s="400">
        <v>88462421.069999993</v>
      </c>
      <c r="G486" s="401">
        <v>43036611.590000004</v>
      </c>
      <c r="H486" s="401">
        <v>9812962.9000000004</v>
      </c>
      <c r="I486" s="402">
        <v>17658053.710000001</v>
      </c>
      <c r="J486" s="402">
        <v>137933813.67000002</v>
      </c>
      <c r="K486" s="401">
        <v>216373661.87</v>
      </c>
      <c r="L486" s="403">
        <v>0</v>
      </c>
      <c r="M486" s="402">
        <v>0</v>
      </c>
      <c r="N486" s="404">
        <v>5222.1987000000036</v>
      </c>
      <c r="O486" s="402">
        <v>73087.679999999993</v>
      </c>
      <c r="P486" s="401">
        <v>73087.679999999993</v>
      </c>
    </row>
    <row r="487" spans="1:16" s="405" customFormat="1" ht="14.25" hidden="1" customHeight="1" x14ac:dyDescent="0.35">
      <c r="A487" s="398" t="s">
        <v>1037</v>
      </c>
      <c r="B487" s="399" t="s">
        <v>1165</v>
      </c>
      <c r="C487" s="399" t="s">
        <v>1166</v>
      </c>
      <c r="D487" s="399" t="s">
        <v>1179</v>
      </c>
      <c r="E487" s="399" t="s">
        <v>1180</v>
      </c>
      <c r="F487" s="400">
        <v>45179485.520000003</v>
      </c>
      <c r="G487" s="401">
        <v>25700737.98</v>
      </c>
      <c r="H487" s="401">
        <v>5832130.4000000004</v>
      </c>
      <c r="I487" s="402">
        <v>2066333.56</v>
      </c>
      <c r="J487" s="402">
        <v>29418921.850000001</v>
      </c>
      <c r="K487" s="401">
        <v>67607633.790000007</v>
      </c>
      <c r="L487" s="403">
        <v>0</v>
      </c>
      <c r="M487" s="402">
        <v>0</v>
      </c>
      <c r="N487" s="404">
        <v>813.96049999999957</v>
      </c>
      <c r="O487" s="402">
        <v>11391.85</v>
      </c>
      <c r="P487" s="401">
        <v>11391.85</v>
      </c>
    </row>
    <row r="488" spans="1:16" s="405" customFormat="1" ht="14.25" hidden="1" customHeight="1" x14ac:dyDescent="0.35">
      <c r="A488" s="398" t="s">
        <v>1037</v>
      </c>
      <c r="B488" s="399" t="s">
        <v>1165</v>
      </c>
      <c r="C488" s="399" t="s">
        <v>1166</v>
      </c>
      <c r="D488" s="399" t="s">
        <v>1181</v>
      </c>
      <c r="E488" s="399" t="s">
        <v>1182</v>
      </c>
      <c r="F488" s="400">
        <v>28317357.289999999</v>
      </c>
      <c r="G488" s="401">
        <v>20173447.359999999</v>
      </c>
      <c r="H488" s="401">
        <v>4594650.5199999996</v>
      </c>
      <c r="I488" s="402">
        <v>4832938.55</v>
      </c>
      <c r="J488" s="402">
        <v>25042842.260000002</v>
      </c>
      <c r="K488" s="401">
        <v>58330547.689999998</v>
      </c>
      <c r="L488" s="403">
        <v>0</v>
      </c>
      <c r="M488" s="402">
        <v>0</v>
      </c>
      <c r="N488" s="404">
        <v>1232.3444999999995</v>
      </c>
      <c r="O488" s="402">
        <v>17247.37</v>
      </c>
      <c r="P488" s="401">
        <v>17247.37</v>
      </c>
    </row>
    <row r="489" spans="1:16" s="405" customFormat="1" ht="14.25" hidden="1" customHeight="1" x14ac:dyDescent="0.35">
      <c r="A489" s="398" t="s">
        <v>1037</v>
      </c>
      <c r="B489" s="399" t="s">
        <v>1165</v>
      </c>
      <c r="C489" s="399" t="s">
        <v>1166</v>
      </c>
      <c r="D489" s="399" t="s">
        <v>1183</v>
      </c>
      <c r="E489" s="399" t="s">
        <v>1184</v>
      </c>
      <c r="F489" s="400">
        <v>54884228.700000003</v>
      </c>
      <c r="G489" s="401">
        <v>29139668.780000001</v>
      </c>
      <c r="H489" s="401">
        <v>6581880.2400000002</v>
      </c>
      <c r="I489" s="402">
        <v>7187882.04</v>
      </c>
      <c r="J489" s="402">
        <v>22038555.640000001</v>
      </c>
      <c r="K489" s="401">
        <v>70000211.700000003</v>
      </c>
      <c r="L489" s="403">
        <v>0</v>
      </c>
      <c r="M489" s="402">
        <v>0</v>
      </c>
      <c r="N489" s="404">
        <v>1768.1544000000013</v>
      </c>
      <c r="O489" s="402">
        <v>24746.34</v>
      </c>
      <c r="P489" s="401">
        <v>24746.34</v>
      </c>
    </row>
    <row r="490" spans="1:16" s="405" customFormat="1" ht="14.25" hidden="1" customHeight="1" x14ac:dyDescent="0.35">
      <c r="A490" s="398" t="s">
        <v>1037</v>
      </c>
      <c r="B490" s="399" t="s">
        <v>1165</v>
      </c>
      <c r="C490" s="399" t="s">
        <v>1166</v>
      </c>
      <c r="D490" s="399" t="s">
        <v>1185</v>
      </c>
      <c r="E490" s="399" t="s">
        <v>1186</v>
      </c>
      <c r="F490" s="400">
        <v>40335489.68</v>
      </c>
      <c r="G490" s="401">
        <v>23456192.559999999</v>
      </c>
      <c r="H490" s="401">
        <v>5248751.68</v>
      </c>
      <c r="I490" s="402">
        <v>12072546.08</v>
      </c>
      <c r="J490" s="402">
        <v>21259272.299999997</v>
      </c>
      <c r="K490" s="401">
        <v>65847285.619999997</v>
      </c>
      <c r="L490" s="403">
        <v>0</v>
      </c>
      <c r="M490" s="402">
        <v>0</v>
      </c>
      <c r="N490" s="404">
        <v>1947.9219000000001</v>
      </c>
      <c r="O490" s="402">
        <v>27262.29</v>
      </c>
      <c r="P490" s="401">
        <v>27262.29</v>
      </c>
    </row>
    <row r="491" spans="1:16" s="405" customFormat="1" ht="14.25" hidden="1" customHeight="1" x14ac:dyDescent="0.35">
      <c r="A491" s="398" t="s">
        <v>1037</v>
      </c>
      <c r="B491" s="399" t="s">
        <v>1165</v>
      </c>
      <c r="C491" s="399" t="s">
        <v>1166</v>
      </c>
      <c r="D491" s="399" t="s">
        <v>1187</v>
      </c>
      <c r="E491" s="399" t="s">
        <v>1188</v>
      </c>
      <c r="F491" s="400">
        <v>60522086.75</v>
      </c>
      <c r="G491" s="401">
        <v>35567433.670000002</v>
      </c>
      <c r="H491" s="401">
        <v>8054522.7800000003</v>
      </c>
      <c r="I491" s="402">
        <v>9785275.6199999992</v>
      </c>
      <c r="J491" s="402">
        <v>33892542.18</v>
      </c>
      <c r="K491" s="401">
        <v>93575120.25</v>
      </c>
      <c r="L491" s="403">
        <v>0</v>
      </c>
      <c r="M491" s="402">
        <v>0</v>
      </c>
      <c r="N491" s="404">
        <v>2078.7566000000006</v>
      </c>
      <c r="O491" s="402">
        <v>29093.39</v>
      </c>
      <c r="P491" s="401">
        <v>29093.39</v>
      </c>
    </row>
    <row r="492" spans="1:16" s="405" customFormat="1" ht="14.25" hidden="1" customHeight="1" x14ac:dyDescent="0.35">
      <c r="A492" s="398" t="s">
        <v>1037</v>
      </c>
      <c r="B492" s="399" t="s">
        <v>1165</v>
      </c>
      <c r="C492" s="399" t="s">
        <v>1166</v>
      </c>
      <c r="D492" s="399" t="s">
        <v>1189</v>
      </c>
      <c r="E492" s="399" t="s">
        <v>1190</v>
      </c>
      <c r="F492" s="400">
        <v>58075749.310000002</v>
      </c>
      <c r="G492" s="401">
        <v>30686487.219999999</v>
      </c>
      <c r="H492" s="401">
        <v>6925528.3600000003</v>
      </c>
      <c r="I492" s="402">
        <v>22530378.57</v>
      </c>
      <c r="J492" s="402">
        <v>39873267.489999995</v>
      </c>
      <c r="K492" s="401">
        <v>105289077.64</v>
      </c>
      <c r="L492" s="403">
        <v>0</v>
      </c>
      <c r="M492" s="402">
        <v>0</v>
      </c>
      <c r="N492" s="404">
        <v>4431.9669000000004</v>
      </c>
      <c r="O492" s="402">
        <v>62027.93</v>
      </c>
      <c r="P492" s="401">
        <v>62027.93</v>
      </c>
    </row>
    <row r="493" spans="1:16" s="405" customFormat="1" ht="14.25" hidden="1" customHeight="1" x14ac:dyDescent="0.35">
      <c r="A493" s="398" t="s">
        <v>1037</v>
      </c>
      <c r="B493" s="399" t="s">
        <v>1165</v>
      </c>
      <c r="C493" s="399" t="s">
        <v>1166</v>
      </c>
      <c r="D493" s="399" t="s">
        <v>1191</v>
      </c>
      <c r="E493" s="399" t="s">
        <v>1192</v>
      </c>
      <c r="F493" s="400">
        <v>22321022.120000001</v>
      </c>
      <c r="G493" s="401">
        <v>12830282.59</v>
      </c>
      <c r="H493" s="401">
        <v>2956740.01</v>
      </c>
      <c r="I493" s="402">
        <v>5624395.4800000004</v>
      </c>
      <c r="J493" s="402">
        <v>18382494.920000002</v>
      </c>
      <c r="K493" s="401">
        <v>42327573</v>
      </c>
      <c r="L493" s="403">
        <v>0</v>
      </c>
      <c r="M493" s="402">
        <v>0</v>
      </c>
      <c r="N493" s="404">
        <v>1175.6379000000006</v>
      </c>
      <c r="O493" s="402">
        <v>16453.73</v>
      </c>
      <c r="P493" s="401">
        <v>16453.73</v>
      </c>
    </row>
    <row r="494" spans="1:16" s="405" customFormat="1" ht="14.25" hidden="1" customHeight="1" x14ac:dyDescent="0.35">
      <c r="A494" s="398" t="s">
        <v>1037</v>
      </c>
      <c r="B494" s="399" t="s">
        <v>1165</v>
      </c>
      <c r="C494" s="399" t="s">
        <v>1166</v>
      </c>
      <c r="D494" s="399" t="s">
        <v>1193</v>
      </c>
      <c r="E494" s="399" t="s">
        <v>1194</v>
      </c>
      <c r="F494" s="400">
        <v>80362345.370000005</v>
      </c>
      <c r="G494" s="401">
        <v>35904595.259999998</v>
      </c>
      <c r="H494" s="401">
        <v>8155349.5300000003</v>
      </c>
      <c r="I494" s="402">
        <v>40916257.82</v>
      </c>
      <c r="J494" s="402">
        <v>61776168.239999995</v>
      </c>
      <c r="K494" s="401">
        <v>153188895.84999999</v>
      </c>
      <c r="L494" s="403">
        <v>0</v>
      </c>
      <c r="M494" s="402">
        <v>0</v>
      </c>
      <c r="N494" s="404">
        <v>9222.0748000000112</v>
      </c>
      <c r="O494" s="402">
        <v>129068.24</v>
      </c>
      <c r="P494" s="401">
        <v>129068.24</v>
      </c>
    </row>
    <row r="495" spans="1:16" s="405" customFormat="1" ht="14.25" hidden="1" customHeight="1" x14ac:dyDescent="0.35">
      <c r="A495" s="398" t="s">
        <v>1037</v>
      </c>
      <c r="B495" s="399" t="s">
        <v>1165</v>
      </c>
      <c r="C495" s="399" t="s">
        <v>1166</v>
      </c>
      <c r="D495" s="399" t="s">
        <v>1195</v>
      </c>
      <c r="E495" s="399" t="s">
        <v>1196</v>
      </c>
      <c r="F495" s="400">
        <v>26686505.609999999</v>
      </c>
      <c r="G495" s="401">
        <v>17939545.629999999</v>
      </c>
      <c r="H495" s="401">
        <v>4071986.11</v>
      </c>
      <c r="I495" s="402">
        <v>8224165.6200000001</v>
      </c>
      <c r="J495" s="402">
        <v>15439691.74</v>
      </c>
      <c r="K495" s="401">
        <v>48889307.100000001</v>
      </c>
      <c r="L495" s="403">
        <v>0</v>
      </c>
      <c r="M495" s="402">
        <v>0</v>
      </c>
      <c r="N495" s="404">
        <v>1360.5840999999991</v>
      </c>
      <c r="O495" s="402">
        <v>19042.16</v>
      </c>
      <c r="P495" s="401">
        <v>19042.16</v>
      </c>
    </row>
    <row r="496" spans="1:16" s="405" customFormat="1" ht="14.25" hidden="1" customHeight="1" x14ac:dyDescent="0.35">
      <c r="A496" s="398" t="s">
        <v>1037</v>
      </c>
      <c r="B496" s="399" t="s">
        <v>1165</v>
      </c>
      <c r="C496" s="399" t="s">
        <v>1166</v>
      </c>
      <c r="D496" s="399" t="s">
        <v>1197</v>
      </c>
      <c r="E496" s="399" t="s">
        <v>1198</v>
      </c>
      <c r="F496" s="400">
        <v>19439371.48</v>
      </c>
      <c r="G496" s="401">
        <v>13843701.630000001</v>
      </c>
      <c r="H496" s="401">
        <v>3140991.85</v>
      </c>
      <c r="I496" s="402">
        <v>8947726.6500000004</v>
      </c>
      <c r="J496" s="402">
        <v>15370959.84</v>
      </c>
      <c r="K496" s="401">
        <v>43758057.969999999</v>
      </c>
      <c r="L496" s="403">
        <v>0</v>
      </c>
      <c r="M496" s="402">
        <v>0</v>
      </c>
      <c r="N496" s="404">
        <v>805.10819999999967</v>
      </c>
      <c r="O496" s="402">
        <v>11267.95</v>
      </c>
      <c r="P496" s="401">
        <v>11267.95</v>
      </c>
    </row>
    <row r="497" spans="1:16" s="405" customFormat="1" ht="14.25" hidden="1" customHeight="1" x14ac:dyDescent="0.35">
      <c r="A497" s="398" t="s">
        <v>1037</v>
      </c>
      <c r="B497" s="399" t="s">
        <v>1165</v>
      </c>
      <c r="C497" s="399" t="s">
        <v>1166</v>
      </c>
      <c r="D497" s="399" t="s">
        <v>1199</v>
      </c>
      <c r="E497" s="399" t="s">
        <v>1200</v>
      </c>
      <c r="F497" s="400">
        <v>17229883.460000001</v>
      </c>
      <c r="G497" s="401">
        <v>14870134.33</v>
      </c>
      <c r="H497" s="401">
        <v>3361536.85</v>
      </c>
      <c r="I497" s="402">
        <v>0</v>
      </c>
      <c r="J497" s="402">
        <v>13919818.66</v>
      </c>
      <c r="K497" s="401">
        <v>34739234.840000004</v>
      </c>
      <c r="L497" s="403">
        <v>0</v>
      </c>
      <c r="M497" s="402">
        <v>0</v>
      </c>
      <c r="N497" s="404">
        <v>0</v>
      </c>
      <c r="O497" s="402">
        <v>0</v>
      </c>
      <c r="P497" s="401">
        <v>0</v>
      </c>
    </row>
    <row r="498" spans="1:16" s="405" customFormat="1" ht="14.25" hidden="1" customHeight="1" x14ac:dyDescent="0.35">
      <c r="A498" s="398" t="s">
        <v>1037</v>
      </c>
      <c r="B498" s="399" t="s">
        <v>1165</v>
      </c>
      <c r="C498" s="399" t="s">
        <v>1166</v>
      </c>
      <c r="D498" s="399" t="s">
        <v>1201</v>
      </c>
      <c r="E498" s="399" t="s">
        <v>1202</v>
      </c>
      <c r="F498" s="400">
        <v>22327328.75</v>
      </c>
      <c r="G498" s="401">
        <v>16929369.670000002</v>
      </c>
      <c r="H498" s="401">
        <v>3805253.52</v>
      </c>
      <c r="I498" s="402">
        <v>4945946.49</v>
      </c>
      <c r="J498" s="402">
        <v>21255525.349999998</v>
      </c>
      <c r="K498" s="401">
        <v>49769207.030000001</v>
      </c>
      <c r="L498" s="403">
        <v>0</v>
      </c>
      <c r="M498" s="402">
        <v>0</v>
      </c>
      <c r="N498" s="404">
        <v>753.62119999999993</v>
      </c>
      <c r="O498" s="402">
        <v>10547.36</v>
      </c>
      <c r="P498" s="401">
        <v>10547.36</v>
      </c>
    </row>
    <row r="499" spans="1:16" s="405" customFormat="1" ht="14.25" hidden="1" customHeight="1" x14ac:dyDescent="0.35">
      <c r="A499" s="398" t="s">
        <v>1204</v>
      </c>
      <c r="B499" s="399" t="s">
        <v>1205</v>
      </c>
      <c r="C499" s="399" t="s">
        <v>1206</v>
      </c>
      <c r="D499" s="399" t="s">
        <v>1207</v>
      </c>
      <c r="E499" s="399" t="s">
        <v>1208</v>
      </c>
      <c r="F499" s="400">
        <v>130461290.43000001</v>
      </c>
      <c r="G499" s="401">
        <v>47178662.299999997</v>
      </c>
      <c r="H499" s="401">
        <v>9920207</v>
      </c>
      <c r="I499" s="402">
        <v>90744474.140000001</v>
      </c>
      <c r="J499" s="402">
        <v>116799954.94</v>
      </c>
      <c r="K499" s="401">
        <v>266643298.38</v>
      </c>
      <c r="L499" s="403">
        <v>0</v>
      </c>
      <c r="M499" s="402">
        <v>0</v>
      </c>
      <c r="N499" s="404">
        <v>17979.993517099992</v>
      </c>
      <c r="O499" s="402">
        <v>251640.36</v>
      </c>
      <c r="P499" s="401">
        <v>251640.36</v>
      </c>
    </row>
    <row r="500" spans="1:16" s="405" customFormat="1" ht="14.25" hidden="1" customHeight="1" x14ac:dyDescent="0.35">
      <c r="A500" s="398" t="s">
        <v>1204</v>
      </c>
      <c r="B500" s="399" t="s">
        <v>1205</v>
      </c>
      <c r="C500" s="399" t="s">
        <v>1206</v>
      </c>
      <c r="D500" s="399" t="s">
        <v>1209</v>
      </c>
      <c r="E500" s="399" t="s">
        <v>1210</v>
      </c>
      <c r="F500" s="400">
        <v>46343219.890000001</v>
      </c>
      <c r="G500" s="401">
        <v>31234149.280000001</v>
      </c>
      <c r="H500" s="401">
        <v>7109207.6900000004</v>
      </c>
      <c r="I500" s="402">
        <v>9320364.4199999999</v>
      </c>
      <c r="J500" s="402">
        <v>31697690.670000002</v>
      </c>
      <c r="K500" s="401">
        <v>83361412.060000002</v>
      </c>
      <c r="L500" s="403">
        <v>0</v>
      </c>
      <c r="M500" s="402">
        <v>0</v>
      </c>
      <c r="N500" s="404">
        <v>1687.6806000000001</v>
      </c>
      <c r="O500" s="402">
        <v>23620.06</v>
      </c>
      <c r="P500" s="401">
        <v>23620.06</v>
      </c>
    </row>
    <row r="501" spans="1:16" s="405" customFormat="1" ht="14.25" hidden="1" customHeight="1" x14ac:dyDescent="0.35">
      <c r="A501" s="398" t="s">
        <v>1204</v>
      </c>
      <c r="B501" s="399" t="s">
        <v>1205</v>
      </c>
      <c r="C501" s="399" t="s">
        <v>1206</v>
      </c>
      <c r="D501" s="399" t="s">
        <v>1211</v>
      </c>
      <c r="E501" s="399" t="s">
        <v>1212</v>
      </c>
      <c r="F501" s="400">
        <v>54073321.310000002</v>
      </c>
      <c r="G501" s="401">
        <v>34374614.799999997</v>
      </c>
      <c r="H501" s="401">
        <v>7945993.9500000002</v>
      </c>
      <c r="I501" s="402">
        <v>24593396.77</v>
      </c>
      <c r="J501" s="402">
        <v>29518114.480000004</v>
      </c>
      <c r="K501" s="401">
        <v>101432120</v>
      </c>
      <c r="L501" s="403">
        <v>0</v>
      </c>
      <c r="M501" s="402">
        <v>0</v>
      </c>
      <c r="N501" s="404">
        <v>3688.9427000000019</v>
      </c>
      <c r="O501" s="402">
        <v>51628.88</v>
      </c>
      <c r="P501" s="401">
        <v>51628.88</v>
      </c>
    </row>
    <row r="502" spans="1:16" s="405" customFormat="1" ht="14.25" hidden="1" customHeight="1" x14ac:dyDescent="0.35">
      <c r="A502" s="398" t="s">
        <v>1204</v>
      </c>
      <c r="B502" s="399" t="s">
        <v>1205</v>
      </c>
      <c r="C502" s="399" t="s">
        <v>1206</v>
      </c>
      <c r="D502" s="399" t="s">
        <v>1213</v>
      </c>
      <c r="E502" s="399" t="s">
        <v>1214</v>
      </c>
      <c r="F502" s="400">
        <v>69913498.079999998</v>
      </c>
      <c r="G502" s="401">
        <v>39554933.740000002</v>
      </c>
      <c r="H502" s="401">
        <v>8183001.9400000004</v>
      </c>
      <c r="I502" s="402">
        <v>25606164.34</v>
      </c>
      <c r="J502" s="402">
        <v>58853042.079999998</v>
      </c>
      <c r="K502" s="401">
        <v>133197142.09999999</v>
      </c>
      <c r="L502" s="403">
        <v>0</v>
      </c>
      <c r="M502" s="402">
        <v>0</v>
      </c>
      <c r="N502" s="404">
        <v>4793.4091999999964</v>
      </c>
      <c r="O502" s="402">
        <v>67086.52</v>
      </c>
      <c r="P502" s="401">
        <v>67086.52</v>
      </c>
    </row>
    <row r="503" spans="1:16" s="405" customFormat="1" ht="14.25" hidden="1" customHeight="1" x14ac:dyDescent="0.35">
      <c r="A503" s="398" t="s">
        <v>1204</v>
      </c>
      <c r="B503" s="399" t="s">
        <v>1205</v>
      </c>
      <c r="C503" s="399" t="s">
        <v>1206</v>
      </c>
      <c r="D503" s="399" t="s">
        <v>1215</v>
      </c>
      <c r="E503" s="399" t="s">
        <v>1216</v>
      </c>
      <c r="F503" s="400">
        <v>35546380.18</v>
      </c>
      <c r="G503" s="401">
        <v>24255288.329999998</v>
      </c>
      <c r="H503" s="401">
        <v>5297496.28</v>
      </c>
      <c r="I503" s="402">
        <v>5075444.99</v>
      </c>
      <c r="J503" s="402">
        <v>33513296.289999999</v>
      </c>
      <c r="K503" s="401">
        <v>70141525.890000001</v>
      </c>
      <c r="L503" s="403">
        <v>0</v>
      </c>
      <c r="M503" s="402">
        <v>0</v>
      </c>
      <c r="N503" s="404">
        <v>1276.8769999999993</v>
      </c>
      <c r="O503" s="402">
        <v>17870.63</v>
      </c>
      <c r="P503" s="401">
        <v>17870.63</v>
      </c>
    </row>
    <row r="504" spans="1:16" s="405" customFormat="1" ht="14.25" hidden="1" customHeight="1" x14ac:dyDescent="0.35">
      <c r="A504" s="398" t="s">
        <v>1204</v>
      </c>
      <c r="B504" s="399" t="s">
        <v>1205</v>
      </c>
      <c r="C504" s="399" t="s">
        <v>1206</v>
      </c>
      <c r="D504" s="399" t="s">
        <v>1217</v>
      </c>
      <c r="E504" s="399" t="s">
        <v>1218</v>
      </c>
      <c r="F504" s="400">
        <v>44025221.969999999</v>
      </c>
      <c r="G504" s="401">
        <v>26544940.09</v>
      </c>
      <c r="H504" s="401">
        <v>5659006.5300000003</v>
      </c>
      <c r="I504" s="402">
        <v>11784912.220000001</v>
      </c>
      <c r="J504" s="402">
        <v>17691600.730000004</v>
      </c>
      <c r="K504" s="401">
        <v>63180459.57</v>
      </c>
      <c r="L504" s="403">
        <v>0</v>
      </c>
      <c r="M504" s="402">
        <v>0</v>
      </c>
      <c r="N504" s="404">
        <v>2005.6737000000001</v>
      </c>
      <c r="O504" s="402">
        <v>28070.560000000001</v>
      </c>
      <c r="P504" s="401">
        <v>28070.560000000001</v>
      </c>
    </row>
    <row r="505" spans="1:16" s="405" customFormat="1" ht="14.25" hidden="1" customHeight="1" x14ac:dyDescent="0.35">
      <c r="A505" s="398" t="s">
        <v>1204</v>
      </c>
      <c r="B505" s="399" t="s">
        <v>1205</v>
      </c>
      <c r="C505" s="399" t="s">
        <v>1206</v>
      </c>
      <c r="D505" s="399" t="s">
        <v>1219</v>
      </c>
      <c r="E505" s="399" t="s">
        <v>1220</v>
      </c>
      <c r="F505" s="400">
        <v>38896746.530000001</v>
      </c>
      <c r="G505" s="401">
        <v>24852706.199999999</v>
      </c>
      <c r="H505" s="401">
        <v>5621595.1100000003</v>
      </c>
      <c r="I505" s="402">
        <v>5169210.0199999996</v>
      </c>
      <c r="J505" s="402">
        <v>28142689.589999996</v>
      </c>
      <c r="K505" s="401">
        <v>66786200.920000002</v>
      </c>
      <c r="L505" s="403">
        <v>0</v>
      </c>
      <c r="M505" s="402">
        <v>50504.61999999918</v>
      </c>
      <c r="N505" s="404">
        <v>1084.1225999999995</v>
      </c>
      <c r="O505" s="402">
        <v>15172.92</v>
      </c>
      <c r="P505" s="401">
        <v>15172.92</v>
      </c>
    </row>
    <row r="506" spans="1:16" s="405" customFormat="1" ht="14.25" hidden="1" customHeight="1" x14ac:dyDescent="0.35">
      <c r="A506" s="398" t="s">
        <v>1204</v>
      </c>
      <c r="B506" s="399" t="s">
        <v>1205</v>
      </c>
      <c r="C506" s="399" t="s">
        <v>1206</v>
      </c>
      <c r="D506" s="399" t="s">
        <v>1221</v>
      </c>
      <c r="E506" s="399" t="s">
        <v>1222</v>
      </c>
      <c r="F506" s="400">
        <v>18649881.359999999</v>
      </c>
      <c r="G506" s="401">
        <v>10173509.310000001</v>
      </c>
      <c r="H506" s="401">
        <v>2346924.88</v>
      </c>
      <c r="I506" s="402">
        <v>1663588.54</v>
      </c>
      <c r="J506" s="402">
        <v>12351613.559999999</v>
      </c>
      <c r="K506" s="401">
        <v>28035636.289999999</v>
      </c>
      <c r="L506" s="403">
        <v>0</v>
      </c>
      <c r="M506" s="402">
        <v>0</v>
      </c>
      <c r="N506" s="404">
        <v>509.43999999999988</v>
      </c>
      <c r="O506" s="402">
        <v>7129.91</v>
      </c>
      <c r="P506" s="401">
        <v>7129.91</v>
      </c>
    </row>
    <row r="507" spans="1:16" s="405" customFormat="1" ht="14.25" hidden="1" customHeight="1" x14ac:dyDescent="0.35">
      <c r="A507" s="398" t="s">
        <v>1204</v>
      </c>
      <c r="B507" s="399" t="s">
        <v>1224</v>
      </c>
      <c r="C507" s="399" t="s">
        <v>1225</v>
      </c>
      <c r="D507" s="399" t="s">
        <v>1226</v>
      </c>
      <c r="E507" s="399" t="s">
        <v>1227</v>
      </c>
      <c r="F507" s="400">
        <v>148731292.12</v>
      </c>
      <c r="G507" s="401">
        <v>51003858.07</v>
      </c>
      <c r="H507" s="401">
        <v>10352828.48</v>
      </c>
      <c r="I507" s="402">
        <v>100236247.89</v>
      </c>
      <c r="J507" s="402">
        <v>136993104.25</v>
      </c>
      <c r="K507" s="401">
        <v>300758049.69</v>
      </c>
      <c r="L507" s="403">
        <v>0</v>
      </c>
      <c r="M507" s="402">
        <v>3034880.75</v>
      </c>
      <c r="N507" s="404">
        <v>22797.654899999929</v>
      </c>
      <c r="O507" s="402">
        <v>319066.3</v>
      </c>
      <c r="P507" s="401">
        <v>319066.3</v>
      </c>
    </row>
    <row r="508" spans="1:16" s="405" customFormat="1" ht="14.25" hidden="1" customHeight="1" x14ac:dyDescent="0.35">
      <c r="A508" s="398" t="s">
        <v>1204</v>
      </c>
      <c r="B508" s="399" t="s">
        <v>1224</v>
      </c>
      <c r="C508" s="399" t="s">
        <v>1225</v>
      </c>
      <c r="D508" s="399" t="s">
        <v>1228</v>
      </c>
      <c r="E508" s="399" t="s">
        <v>1229</v>
      </c>
      <c r="F508" s="400">
        <v>64376825.770000003</v>
      </c>
      <c r="G508" s="401">
        <v>42587584.170000002</v>
      </c>
      <c r="H508" s="401">
        <v>9834102.7200000007</v>
      </c>
      <c r="I508" s="402">
        <v>14105936.300000001</v>
      </c>
      <c r="J508" s="402">
        <v>61851222.170000002</v>
      </c>
      <c r="K508" s="401">
        <v>136306566.36000001</v>
      </c>
      <c r="L508" s="403">
        <v>0</v>
      </c>
      <c r="M508" s="402">
        <v>0</v>
      </c>
      <c r="N508" s="404">
        <v>2925.5286999999994</v>
      </c>
      <c r="O508" s="402">
        <v>40944.46</v>
      </c>
      <c r="P508" s="401">
        <v>40944.46</v>
      </c>
    </row>
    <row r="509" spans="1:16" s="405" customFormat="1" ht="14.25" hidden="1" customHeight="1" x14ac:dyDescent="0.35">
      <c r="A509" s="398" t="s">
        <v>1204</v>
      </c>
      <c r="B509" s="399" t="s">
        <v>1224</v>
      </c>
      <c r="C509" s="399" t="s">
        <v>1225</v>
      </c>
      <c r="D509" s="399" t="s">
        <v>1230</v>
      </c>
      <c r="E509" s="399" t="s">
        <v>1231</v>
      </c>
      <c r="F509" s="400">
        <v>46424601.329999998</v>
      </c>
      <c r="G509" s="401">
        <v>33429826.91</v>
      </c>
      <c r="H509" s="401">
        <v>7207874.3200000003</v>
      </c>
      <c r="I509" s="402">
        <v>8076301.0499999998</v>
      </c>
      <c r="J509" s="402">
        <v>25911251.140000001</v>
      </c>
      <c r="K509" s="401">
        <v>78212030.420000002</v>
      </c>
      <c r="L509" s="403">
        <v>0</v>
      </c>
      <c r="M509" s="402">
        <v>0</v>
      </c>
      <c r="N509" s="404">
        <v>1628.8734000000002</v>
      </c>
      <c r="O509" s="402">
        <v>22797.02</v>
      </c>
      <c r="P509" s="401">
        <v>22797.02</v>
      </c>
    </row>
    <row r="510" spans="1:16" s="405" customFormat="1" ht="14.25" hidden="1" customHeight="1" x14ac:dyDescent="0.35">
      <c r="A510" s="398" t="s">
        <v>1204</v>
      </c>
      <c r="B510" s="399" t="s">
        <v>1224</v>
      </c>
      <c r="C510" s="399" t="s">
        <v>1225</v>
      </c>
      <c r="D510" s="399" t="s">
        <v>1232</v>
      </c>
      <c r="E510" s="399" t="s">
        <v>1233</v>
      </c>
      <c r="F510" s="400">
        <v>85023250.370000005</v>
      </c>
      <c r="G510" s="401">
        <v>51453462.57</v>
      </c>
      <c r="H510" s="401">
        <v>11224675.779999999</v>
      </c>
      <c r="I510" s="402">
        <v>23767943.809999999</v>
      </c>
      <c r="J510" s="402">
        <v>45690535.300000004</v>
      </c>
      <c r="K510" s="401">
        <v>138327874.46000001</v>
      </c>
      <c r="L510" s="403">
        <v>0</v>
      </c>
      <c r="M510" s="402">
        <v>0</v>
      </c>
      <c r="N510" s="404">
        <v>4540.711699999998</v>
      </c>
      <c r="O510" s="402">
        <v>63549.87</v>
      </c>
      <c r="P510" s="401">
        <v>63549.87</v>
      </c>
    </row>
    <row r="511" spans="1:16" s="405" customFormat="1" ht="14.25" hidden="1" customHeight="1" x14ac:dyDescent="0.35">
      <c r="A511" s="398" t="s">
        <v>1204</v>
      </c>
      <c r="B511" s="399" t="s">
        <v>1224</v>
      </c>
      <c r="C511" s="399" t="s">
        <v>1225</v>
      </c>
      <c r="D511" s="399" t="s">
        <v>1234</v>
      </c>
      <c r="E511" s="399" t="s">
        <v>1235</v>
      </c>
      <c r="F511" s="400">
        <v>58561726.520000003</v>
      </c>
      <c r="G511" s="401">
        <v>38993108.140000001</v>
      </c>
      <c r="H511" s="401">
        <v>8417372.8900000006</v>
      </c>
      <c r="I511" s="402">
        <v>7542618.3300000001</v>
      </c>
      <c r="J511" s="402">
        <v>39937736.739999995</v>
      </c>
      <c r="K511" s="401">
        <v>99121525.099999994</v>
      </c>
      <c r="L511" s="403">
        <v>0</v>
      </c>
      <c r="M511" s="402">
        <v>0</v>
      </c>
      <c r="N511" s="404">
        <v>1684.0012999999994</v>
      </c>
      <c r="O511" s="402">
        <v>23568.57</v>
      </c>
      <c r="P511" s="401">
        <v>23568.57</v>
      </c>
    </row>
    <row r="512" spans="1:16" s="405" customFormat="1" ht="14.25" hidden="1" customHeight="1" x14ac:dyDescent="0.35">
      <c r="A512" s="398" t="s">
        <v>1204</v>
      </c>
      <c r="B512" s="399" t="s">
        <v>1224</v>
      </c>
      <c r="C512" s="399" t="s">
        <v>1225</v>
      </c>
      <c r="D512" s="399" t="s">
        <v>1236</v>
      </c>
      <c r="E512" s="399" t="s">
        <v>1237</v>
      </c>
      <c r="F512" s="400">
        <v>37703472.600000001</v>
      </c>
      <c r="G512" s="401">
        <v>26614270.48</v>
      </c>
      <c r="H512" s="401">
        <v>5783874.4400000004</v>
      </c>
      <c r="I512" s="402">
        <v>8275555.0700000003</v>
      </c>
      <c r="J512" s="402">
        <v>26537507.699999996</v>
      </c>
      <c r="K512" s="401">
        <v>70302752.689999998</v>
      </c>
      <c r="L512" s="403">
        <v>0</v>
      </c>
      <c r="M512" s="402">
        <v>0</v>
      </c>
      <c r="N512" s="404">
        <v>1280.1738000000003</v>
      </c>
      <c r="O512" s="402">
        <v>17916.77</v>
      </c>
      <c r="P512" s="401">
        <v>17916.77</v>
      </c>
    </row>
    <row r="513" spans="1:16" s="405" customFormat="1" ht="14.25" hidden="1" customHeight="1" x14ac:dyDescent="0.35">
      <c r="A513" s="398" t="s">
        <v>1204</v>
      </c>
      <c r="B513" s="399" t="s">
        <v>1239</v>
      </c>
      <c r="C513" s="399" t="s">
        <v>1240</v>
      </c>
      <c r="D513" s="399" t="s">
        <v>1241</v>
      </c>
      <c r="E513" s="399" t="s">
        <v>1242</v>
      </c>
      <c r="F513" s="400">
        <v>621073047.52999997</v>
      </c>
      <c r="G513" s="401">
        <v>116511615.16</v>
      </c>
      <c r="H513" s="401">
        <v>23017924.539999999</v>
      </c>
      <c r="I513" s="402">
        <v>483672921.14999998</v>
      </c>
      <c r="J513" s="402">
        <v>772041359.38999999</v>
      </c>
      <c r="K513" s="401">
        <v>1395243820.24</v>
      </c>
      <c r="L513" s="403">
        <v>0</v>
      </c>
      <c r="M513" s="402">
        <v>0</v>
      </c>
      <c r="N513" s="404">
        <v>120362.42029166993</v>
      </c>
      <c r="O513" s="402">
        <v>1684541.33</v>
      </c>
      <c r="P513" s="401">
        <v>1684541.33</v>
      </c>
    </row>
    <row r="514" spans="1:16" s="405" customFormat="1" ht="14.25" hidden="1" customHeight="1" x14ac:dyDescent="0.35">
      <c r="A514" s="398" t="s">
        <v>1204</v>
      </c>
      <c r="B514" s="399" t="s">
        <v>1239</v>
      </c>
      <c r="C514" s="399" t="s">
        <v>1240</v>
      </c>
      <c r="D514" s="399" t="s">
        <v>1243</v>
      </c>
      <c r="E514" s="399" t="s">
        <v>1244</v>
      </c>
      <c r="F514" s="400">
        <v>48818763.439999998</v>
      </c>
      <c r="G514" s="401">
        <v>38847734.859999999</v>
      </c>
      <c r="H514" s="401">
        <v>8276535.6799999997</v>
      </c>
      <c r="I514" s="402">
        <v>14477398.25</v>
      </c>
      <c r="J514" s="402">
        <v>33840763.390000001</v>
      </c>
      <c r="K514" s="401">
        <v>98507682.180000007</v>
      </c>
      <c r="L514" s="403">
        <v>0</v>
      </c>
      <c r="M514" s="402">
        <v>0</v>
      </c>
      <c r="N514" s="404">
        <v>2627.3357000000001</v>
      </c>
      <c r="O514" s="402">
        <v>36771.07</v>
      </c>
      <c r="P514" s="401">
        <v>36771.07</v>
      </c>
    </row>
    <row r="515" spans="1:16" s="405" customFormat="1" ht="14.25" hidden="1" customHeight="1" x14ac:dyDescent="0.35">
      <c r="A515" s="398" t="s">
        <v>1204</v>
      </c>
      <c r="B515" s="399" t="s">
        <v>1239</v>
      </c>
      <c r="C515" s="399" t="s">
        <v>1240</v>
      </c>
      <c r="D515" s="399" t="s">
        <v>1245</v>
      </c>
      <c r="E515" s="399" t="s">
        <v>1246</v>
      </c>
      <c r="F515" s="400">
        <v>46747503.43</v>
      </c>
      <c r="G515" s="401">
        <v>32589637.449999999</v>
      </c>
      <c r="H515" s="401">
        <v>6995099.2300000004</v>
      </c>
      <c r="I515" s="402">
        <v>9605926.2899999991</v>
      </c>
      <c r="J515" s="402">
        <v>32325545.580000006</v>
      </c>
      <c r="K515" s="401">
        <v>84354958.549999997</v>
      </c>
      <c r="L515" s="403">
        <v>0</v>
      </c>
      <c r="M515" s="402">
        <v>0</v>
      </c>
      <c r="N515" s="404">
        <v>2062.9802000000013</v>
      </c>
      <c r="O515" s="402">
        <v>28872.6</v>
      </c>
      <c r="P515" s="401">
        <v>28872.6</v>
      </c>
    </row>
    <row r="516" spans="1:16" s="405" customFormat="1" ht="14.25" hidden="1" customHeight="1" x14ac:dyDescent="0.35">
      <c r="A516" s="398" t="s">
        <v>1204</v>
      </c>
      <c r="B516" s="399" t="s">
        <v>1239</v>
      </c>
      <c r="C516" s="399" t="s">
        <v>1240</v>
      </c>
      <c r="D516" s="399" t="s">
        <v>1247</v>
      </c>
      <c r="E516" s="399" t="s">
        <v>1248</v>
      </c>
      <c r="F516" s="400">
        <v>106560462.81999999</v>
      </c>
      <c r="G516" s="401">
        <v>47801500.299999997</v>
      </c>
      <c r="H516" s="401">
        <v>10109702.689999999</v>
      </c>
      <c r="I516" s="402">
        <v>96673032.120000005</v>
      </c>
      <c r="J516" s="402">
        <v>165406557.72</v>
      </c>
      <c r="K516" s="401">
        <v>323358292.82999998</v>
      </c>
      <c r="L516" s="403">
        <v>0</v>
      </c>
      <c r="M516" s="402">
        <v>0</v>
      </c>
      <c r="N516" s="404">
        <v>17550.532885440018</v>
      </c>
      <c r="O516" s="402">
        <v>245629.81</v>
      </c>
      <c r="P516" s="401">
        <v>245629.81</v>
      </c>
    </row>
    <row r="517" spans="1:16" s="405" customFormat="1" ht="14.25" hidden="1" customHeight="1" x14ac:dyDescent="0.35">
      <c r="A517" s="398" t="s">
        <v>1204</v>
      </c>
      <c r="B517" s="399" t="s">
        <v>1239</v>
      </c>
      <c r="C517" s="399" t="s">
        <v>1240</v>
      </c>
      <c r="D517" s="399" t="s">
        <v>1249</v>
      </c>
      <c r="E517" s="399" t="s">
        <v>1250</v>
      </c>
      <c r="F517" s="400">
        <v>10000000</v>
      </c>
      <c r="G517" s="401">
        <v>6987325</v>
      </c>
      <c r="H517" s="401">
        <v>1638000</v>
      </c>
      <c r="I517" s="402">
        <v>20829.96</v>
      </c>
      <c r="J517" s="402">
        <v>20319455.409999996</v>
      </c>
      <c r="K517" s="401">
        <v>30340285.370000001</v>
      </c>
      <c r="L517" s="403">
        <v>0</v>
      </c>
      <c r="M517" s="402">
        <v>0</v>
      </c>
      <c r="N517" s="404">
        <v>1.9450999999999998</v>
      </c>
      <c r="O517" s="402">
        <v>27.22</v>
      </c>
      <c r="P517" s="401">
        <v>27.22</v>
      </c>
    </row>
    <row r="518" spans="1:16" s="405" customFormat="1" ht="14.25" hidden="1" customHeight="1" x14ac:dyDescent="0.35">
      <c r="A518" s="398" t="s">
        <v>1204</v>
      </c>
      <c r="B518" s="399" t="s">
        <v>1239</v>
      </c>
      <c r="C518" s="399" t="s">
        <v>1240</v>
      </c>
      <c r="D518" s="399" t="s">
        <v>1251</v>
      </c>
      <c r="E518" s="399" t="s">
        <v>1252</v>
      </c>
      <c r="F518" s="400">
        <v>39966858.119999997</v>
      </c>
      <c r="G518" s="401">
        <v>28329834.350000001</v>
      </c>
      <c r="H518" s="401">
        <v>6198612.21</v>
      </c>
      <c r="I518" s="402">
        <v>10638451.6</v>
      </c>
      <c r="J518" s="402">
        <v>24026560.809999999</v>
      </c>
      <c r="K518" s="401">
        <v>72245658.969999999</v>
      </c>
      <c r="L518" s="403">
        <v>0</v>
      </c>
      <c r="M518" s="402">
        <v>0</v>
      </c>
      <c r="N518" s="404">
        <v>1961.2755999999993</v>
      </c>
      <c r="O518" s="402">
        <v>27449.18</v>
      </c>
      <c r="P518" s="401">
        <v>27449.18</v>
      </c>
    </row>
    <row r="519" spans="1:16" s="405" customFormat="1" ht="14.25" hidden="1" customHeight="1" x14ac:dyDescent="0.35">
      <c r="A519" s="398" t="s">
        <v>1204</v>
      </c>
      <c r="B519" s="399" t="s">
        <v>1239</v>
      </c>
      <c r="C519" s="399" t="s">
        <v>1240</v>
      </c>
      <c r="D519" s="399" t="s">
        <v>1253</v>
      </c>
      <c r="E519" s="399" t="s">
        <v>1254</v>
      </c>
      <c r="F519" s="400">
        <v>86754270.340000004</v>
      </c>
      <c r="G519" s="401">
        <v>52692240.210000001</v>
      </c>
      <c r="H519" s="401">
        <v>11132319.57</v>
      </c>
      <c r="I519" s="402">
        <v>37829104.920000002</v>
      </c>
      <c r="J519" s="402">
        <v>96847796.769999996</v>
      </c>
      <c r="K519" s="401">
        <v>202190961.47</v>
      </c>
      <c r="L519" s="403">
        <v>0</v>
      </c>
      <c r="M519" s="402">
        <v>0</v>
      </c>
      <c r="N519" s="404">
        <v>7337.91950000001</v>
      </c>
      <c r="O519" s="402">
        <v>102698.41</v>
      </c>
      <c r="P519" s="401">
        <v>102698.41</v>
      </c>
    </row>
    <row r="520" spans="1:16" s="405" customFormat="1" ht="14.25" hidden="1" customHeight="1" x14ac:dyDescent="0.35">
      <c r="A520" s="398" t="s">
        <v>1204</v>
      </c>
      <c r="B520" s="399" t="s">
        <v>1239</v>
      </c>
      <c r="C520" s="399" t="s">
        <v>1240</v>
      </c>
      <c r="D520" s="399" t="s">
        <v>1255</v>
      </c>
      <c r="E520" s="399" t="s">
        <v>1256</v>
      </c>
      <c r="F520" s="400">
        <v>27500653.43</v>
      </c>
      <c r="G520" s="401">
        <v>20246411.350000001</v>
      </c>
      <c r="H520" s="401">
        <v>4277357.0999999996</v>
      </c>
      <c r="I520" s="402">
        <v>6774278.1299999999</v>
      </c>
      <c r="J520" s="402">
        <v>18904710.740000002</v>
      </c>
      <c r="K520" s="401">
        <v>51612957.32</v>
      </c>
      <c r="L520" s="403">
        <v>0</v>
      </c>
      <c r="M520" s="402">
        <v>0</v>
      </c>
      <c r="N520" s="404">
        <v>1190.9874999999993</v>
      </c>
      <c r="O520" s="402">
        <v>16668.560000000001</v>
      </c>
      <c r="P520" s="401">
        <v>16668.560000000001</v>
      </c>
    </row>
    <row r="521" spans="1:16" s="405" customFormat="1" ht="14.25" hidden="1" customHeight="1" x14ac:dyDescent="0.35">
      <c r="A521" s="398" t="s">
        <v>1204</v>
      </c>
      <c r="B521" s="399" t="s">
        <v>1239</v>
      </c>
      <c r="C521" s="399" t="s">
        <v>1240</v>
      </c>
      <c r="D521" s="399" t="s">
        <v>1257</v>
      </c>
      <c r="E521" s="399" t="s">
        <v>1258</v>
      </c>
      <c r="F521" s="400">
        <v>34865709.25</v>
      </c>
      <c r="G521" s="401">
        <v>26847464.210000001</v>
      </c>
      <c r="H521" s="401">
        <v>5649120.21</v>
      </c>
      <c r="I521" s="402">
        <v>6223343.1100000003</v>
      </c>
      <c r="J521" s="402">
        <v>14035427.970000001</v>
      </c>
      <c r="K521" s="401">
        <v>54511105.5</v>
      </c>
      <c r="L521" s="403">
        <v>0</v>
      </c>
      <c r="M521" s="402">
        <v>0</v>
      </c>
      <c r="N521" s="404">
        <v>1013.0645999999998</v>
      </c>
      <c r="O521" s="402">
        <v>14178.42</v>
      </c>
      <c r="P521" s="401">
        <v>14178.42</v>
      </c>
    </row>
    <row r="522" spans="1:16" s="405" customFormat="1" ht="14.25" hidden="1" customHeight="1" x14ac:dyDescent="0.35">
      <c r="A522" s="398" t="s">
        <v>1204</v>
      </c>
      <c r="B522" s="399" t="s">
        <v>1239</v>
      </c>
      <c r="C522" s="399" t="s">
        <v>1240</v>
      </c>
      <c r="D522" s="399" t="s">
        <v>1259</v>
      </c>
      <c r="E522" s="399" t="s">
        <v>1260</v>
      </c>
      <c r="F522" s="400">
        <v>39762029.600000001</v>
      </c>
      <c r="G522" s="401">
        <v>27817845.739999998</v>
      </c>
      <c r="H522" s="401">
        <v>5937579.0099999998</v>
      </c>
      <c r="I522" s="402">
        <v>8251540.5</v>
      </c>
      <c r="J522" s="402">
        <v>21904280.600000001</v>
      </c>
      <c r="K522" s="401">
        <v>66160495.850000001</v>
      </c>
      <c r="L522" s="403">
        <v>0</v>
      </c>
      <c r="M522" s="402">
        <v>0</v>
      </c>
      <c r="N522" s="404">
        <v>1601.1538000000007</v>
      </c>
      <c r="O522" s="402">
        <v>22409.07</v>
      </c>
      <c r="P522" s="401">
        <v>22409.07</v>
      </c>
    </row>
    <row r="523" spans="1:16" s="405" customFormat="1" ht="14.25" hidden="1" customHeight="1" x14ac:dyDescent="0.35">
      <c r="A523" s="398" t="s">
        <v>1204</v>
      </c>
      <c r="B523" s="399" t="s">
        <v>1239</v>
      </c>
      <c r="C523" s="399" t="s">
        <v>1240</v>
      </c>
      <c r="D523" s="399" t="s">
        <v>1261</v>
      </c>
      <c r="E523" s="399" t="s">
        <v>1262</v>
      </c>
      <c r="F523" s="400">
        <v>49821461.280000001</v>
      </c>
      <c r="G523" s="401">
        <v>33600631.770000003</v>
      </c>
      <c r="H523" s="401">
        <v>6981596.6299999999</v>
      </c>
      <c r="I523" s="402">
        <v>11717830.640000001</v>
      </c>
      <c r="J523" s="402">
        <v>43697558.829999998</v>
      </c>
      <c r="K523" s="401">
        <v>97745642.870000005</v>
      </c>
      <c r="L523" s="403">
        <v>0</v>
      </c>
      <c r="M523" s="402">
        <v>0</v>
      </c>
      <c r="N523" s="404">
        <v>2196.4905000000012</v>
      </c>
      <c r="O523" s="402">
        <v>30741.15</v>
      </c>
      <c r="P523" s="401">
        <v>30741.15</v>
      </c>
    </row>
    <row r="524" spans="1:16" s="405" customFormat="1" ht="14.25" hidden="1" customHeight="1" x14ac:dyDescent="0.35">
      <c r="A524" s="398" t="s">
        <v>1204</v>
      </c>
      <c r="B524" s="399" t="s">
        <v>1239</v>
      </c>
      <c r="C524" s="399" t="s">
        <v>1240</v>
      </c>
      <c r="D524" s="399" t="s">
        <v>1263</v>
      </c>
      <c r="E524" s="399" t="s">
        <v>1264</v>
      </c>
      <c r="F524" s="400">
        <v>88220657.040000007</v>
      </c>
      <c r="G524" s="401">
        <v>54760920.530000001</v>
      </c>
      <c r="H524" s="401">
        <v>11662228.630000001</v>
      </c>
      <c r="I524" s="402">
        <v>42868137.030000001</v>
      </c>
      <c r="J524" s="402">
        <v>62859614.139999993</v>
      </c>
      <c r="K524" s="401">
        <v>176460200.33000001</v>
      </c>
      <c r="L524" s="403">
        <v>0</v>
      </c>
      <c r="M524" s="402">
        <v>0</v>
      </c>
      <c r="N524" s="404">
        <v>7630.0511000000142</v>
      </c>
      <c r="O524" s="402">
        <v>106786.96</v>
      </c>
      <c r="P524" s="401">
        <v>106786.96</v>
      </c>
    </row>
    <row r="525" spans="1:16" s="405" customFormat="1" ht="14.25" hidden="1" customHeight="1" x14ac:dyDescent="0.35">
      <c r="A525" s="398" t="s">
        <v>1204</v>
      </c>
      <c r="B525" s="399" t="s">
        <v>1239</v>
      </c>
      <c r="C525" s="399" t="s">
        <v>1240</v>
      </c>
      <c r="D525" s="399" t="s">
        <v>1265</v>
      </c>
      <c r="E525" s="399" t="s">
        <v>1266</v>
      </c>
      <c r="F525" s="400">
        <v>58018106.210000001</v>
      </c>
      <c r="G525" s="401">
        <v>37259389.479999997</v>
      </c>
      <c r="H525" s="401">
        <v>7727917.0899999999</v>
      </c>
      <c r="I525" s="402">
        <v>10657105.029999999</v>
      </c>
      <c r="J525" s="402">
        <v>43083282.630000003</v>
      </c>
      <c r="K525" s="401">
        <v>100607944.23</v>
      </c>
      <c r="L525" s="403">
        <v>0</v>
      </c>
      <c r="M525" s="402">
        <v>0</v>
      </c>
      <c r="N525" s="404">
        <v>2227.5284000000001</v>
      </c>
      <c r="O525" s="402">
        <v>31175.54</v>
      </c>
      <c r="P525" s="401">
        <v>31175.54</v>
      </c>
    </row>
    <row r="526" spans="1:16" s="405" customFormat="1" ht="14.25" hidden="1" customHeight="1" x14ac:dyDescent="0.35">
      <c r="A526" s="398" t="s">
        <v>1204</v>
      </c>
      <c r="B526" s="399" t="s">
        <v>1239</v>
      </c>
      <c r="C526" s="399" t="s">
        <v>1240</v>
      </c>
      <c r="D526" s="399" t="s">
        <v>1267</v>
      </c>
      <c r="E526" s="399" t="s">
        <v>1268</v>
      </c>
      <c r="F526" s="400">
        <v>92587241.439999998</v>
      </c>
      <c r="G526" s="401">
        <v>60146978</v>
      </c>
      <c r="H526" s="401">
        <v>12572356.83</v>
      </c>
      <c r="I526" s="402">
        <v>28724670.530000001</v>
      </c>
      <c r="J526" s="402">
        <v>34382375.43</v>
      </c>
      <c r="K526" s="401">
        <v>139354080.78999999</v>
      </c>
      <c r="L526" s="403">
        <v>0</v>
      </c>
      <c r="M526" s="402">
        <v>0</v>
      </c>
      <c r="N526" s="404">
        <v>5299.3306000000002</v>
      </c>
      <c r="O526" s="402">
        <v>74167.179999999993</v>
      </c>
      <c r="P526" s="401">
        <v>74167.179999999993</v>
      </c>
    </row>
    <row r="527" spans="1:16" s="405" customFormat="1" ht="14.25" hidden="1" customHeight="1" x14ac:dyDescent="0.35">
      <c r="A527" s="398" t="s">
        <v>1204</v>
      </c>
      <c r="B527" s="399" t="s">
        <v>1239</v>
      </c>
      <c r="C527" s="399" t="s">
        <v>1240</v>
      </c>
      <c r="D527" s="399" t="s">
        <v>1269</v>
      </c>
      <c r="E527" s="399" t="s">
        <v>1270</v>
      </c>
      <c r="F527" s="400">
        <v>27397422.260000002</v>
      </c>
      <c r="G527" s="401">
        <v>20612074.149999999</v>
      </c>
      <c r="H527" s="401">
        <v>4353429</v>
      </c>
      <c r="I527" s="402">
        <v>3779104.39</v>
      </c>
      <c r="J527" s="402">
        <v>13029500.4</v>
      </c>
      <c r="K527" s="401">
        <v>43205757.939999998</v>
      </c>
      <c r="L527" s="403">
        <v>0</v>
      </c>
      <c r="M527" s="402">
        <v>0</v>
      </c>
      <c r="N527" s="404">
        <v>832.61299999999983</v>
      </c>
      <c r="O527" s="402">
        <v>11652.9</v>
      </c>
      <c r="P527" s="401">
        <v>11652.9</v>
      </c>
    </row>
    <row r="528" spans="1:16" s="405" customFormat="1" ht="14.25" hidden="1" customHeight="1" x14ac:dyDescent="0.35">
      <c r="A528" s="398" t="s">
        <v>1204</v>
      </c>
      <c r="B528" s="399" t="s">
        <v>1239</v>
      </c>
      <c r="C528" s="399" t="s">
        <v>1240</v>
      </c>
      <c r="D528" s="399" t="s">
        <v>1271</v>
      </c>
      <c r="E528" s="399" t="s">
        <v>1272</v>
      </c>
      <c r="F528" s="400">
        <v>22916882.82</v>
      </c>
      <c r="G528" s="401">
        <v>15590073.869999999</v>
      </c>
      <c r="H528" s="401">
        <v>3326480.65</v>
      </c>
      <c r="I528" s="402">
        <v>2479838.87</v>
      </c>
      <c r="J528" s="402">
        <v>16888537.130000003</v>
      </c>
      <c r="K528" s="401">
        <v>39538680.520000003</v>
      </c>
      <c r="L528" s="403">
        <v>0</v>
      </c>
      <c r="M528" s="402">
        <v>0</v>
      </c>
      <c r="N528" s="404">
        <v>746.93750000000068</v>
      </c>
      <c r="O528" s="402">
        <v>10453.82</v>
      </c>
      <c r="P528" s="401">
        <v>10453.82</v>
      </c>
    </row>
    <row r="529" spans="1:16" s="405" customFormat="1" ht="14.25" hidden="1" customHeight="1" x14ac:dyDescent="0.35">
      <c r="A529" s="398" t="s">
        <v>1204</v>
      </c>
      <c r="B529" s="399" t="s">
        <v>1239</v>
      </c>
      <c r="C529" s="399" t="s">
        <v>1240</v>
      </c>
      <c r="D529" s="399" t="s">
        <v>1273</v>
      </c>
      <c r="E529" s="399" t="s">
        <v>1274</v>
      </c>
      <c r="F529" s="400">
        <v>30304289.620000001</v>
      </c>
      <c r="G529" s="401">
        <v>23153669.800000001</v>
      </c>
      <c r="H529" s="401">
        <v>4740542.9400000004</v>
      </c>
      <c r="I529" s="402">
        <v>4349635.38</v>
      </c>
      <c r="J529" s="402">
        <v>15491356.830000002</v>
      </c>
      <c r="K529" s="401">
        <v>48587704.950000003</v>
      </c>
      <c r="L529" s="403">
        <v>0</v>
      </c>
      <c r="M529" s="402">
        <v>0</v>
      </c>
      <c r="N529" s="404">
        <v>861.05810000000008</v>
      </c>
      <c r="O529" s="402">
        <v>12051</v>
      </c>
      <c r="P529" s="401">
        <v>12051</v>
      </c>
    </row>
    <row r="530" spans="1:16" s="405" customFormat="1" ht="14.25" hidden="1" customHeight="1" x14ac:dyDescent="0.35">
      <c r="A530" s="398" t="s">
        <v>1204</v>
      </c>
      <c r="B530" s="399" t="s">
        <v>1239</v>
      </c>
      <c r="C530" s="399" t="s">
        <v>1240</v>
      </c>
      <c r="D530" s="399" t="s">
        <v>1275</v>
      </c>
      <c r="E530" s="399" t="s">
        <v>1276</v>
      </c>
      <c r="F530" s="400">
        <v>25616749.850000001</v>
      </c>
      <c r="G530" s="401">
        <v>16916638.329999998</v>
      </c>
      <c r="H530" s="401">
        <v>3576301.87</v>
      </c>
      <c r="I530" s="402">
        <v>5762530.71</v>
      </c>
      <c r="J530" s="402">
        <v>17801051.510000002</v>
      </c>
      <c r="K530" s="401">
        <v>45254172.420000002</v>
      </c>
      <c r="L530" s="403">
        <v>0</v>
      </c>
      <c r="M530" s="402">
        <v>0</v>
      </c>
      <c r="N530" s="404">
        <v>1174.4070999999994</v>
      </c>
      <c r="O530" s="402">
        <v>16436.5</v>
      </c>
      <c r="P530" s="401">
        <v>16436.5</v>
      </c>
    </row>
    <row r="531" spans="1:16" s="405" customFormat="1" ht="14.25" hidden="1" customHeight="1" x14ac:dyDescent="0.35">
      <c r="A531" s="398" t="s">
        <v>1204</v>
      </c>
      <c r="B531" s="399" t="s">
        <v>1239</v>
      </c>
      <c r="C531" s="399" t="s">
        <v>1240</v>
      </c>
      <c r="D531" s="399" t="s">
        <v>1277</v>
      </c>
      <c r="E531" s="399" t="s">
        <v>1278</v>
      </c>
      <c r="F531" s="400">
        <v>115699650.34999999</v>
      </c>
      <c r="G531" s="401">
        <v>64311276.990000002</v>
      </c>
      <c r="H531" s="401">
        <v>13395985.960000001</v>
      </c>
      <c r="I531" s="402">
        <v>40337219.859999999</v>
      </c>
      <c r="J531" s="402">
        <v>80138727.170000002</v>
      </c>
      <c r="K531" s="401">
        <v>201697809.97999999</v>
      </c>
      <c r="L531" s="403">
        <v>0</v>
      </c>
      <c r="M531" s="402">
        <v>0</v>
      </c>
      <c r="N531" s="404">
        <v>7427.7797</v>
      </c>
      <c r="O531" s="402">
        <v>103956.05</v>
      </c>
      <c r="P531" s="401">
        <v>103956.05</v>
      </c>
    </row>
    <row r="532" spans="1:16" s="405" customFormat="1" ht="14.25" hidden="1" customHeight="1" x14ac:dyDescent="0.35">
      <c r="A532" s="398" t="s">
        <v>1204</v>
      </c>
      <c r="B532" s="399" t="s">
        <v>1239</v>
      </c>
      <c r="C532" s="399" t="s">
        <v>1240</v>
      </c>
      <c r="D532" s="399" t="s">
        <v>1279</v>
      </c>
      <c r="E532" s="399" t="s">
        <v>1280</v>
      </c>
      <c r="F532" s="400">
        <v>23670246.789999999</v>
      </c>
      <c r="G532" s="401">
        <v>18485588.27</v>
      </c>
      <c r="H532" s="401">
        <v>3840670.98</v>
      </c>
      <c r="I532" s="402">
        <v>3885937.45</v>
      </c>
      <c r="J532" s="402">
        <v>14583825.09</v>
      </c>
      <c r="K532" s="401">
        <v>41756321.789999999</v>
      </c>
      <c r="L532" s="403">
        <v>0</v>
      </c>
      <c r="M532" s="402">
        <v>0</v>
      </c>
      <c r="N532" s="404">
        <v>667.34890000000007</v>
      </c>
      <c r="O532" s="402">
        <v>9339.93</v>
      </c>
      <c r="P532" s="401">
        <v>9339.93</v>
      </c>
    </row>
    <row r="533" spans="1:16" s="405" customFormat="1" ht="14.25" hidden="1" customHeight="1" x14ac:dyDescent="0.35">
      <c r="A533" s="398" t="s">
        <v>1204</v>
      </c>
      <c r="B533" s="399" t="s">
        <v>1239</v>
      </c>
      <c r="C533" s="399" t="s">
        <v>1240</v>
      </c>
      <c r="D533" s="399" t="s">
        <v>1281</v>
      </c>
      <c r="E533" s="399" t="s">
        <v>1282</v>
      </c>
      <c r="F533" s="400">
        <v>22235059.690000001</v>
      </c>
      <c r="G533" s="401">
        <v>18233741.579999998</v>
      </c>
      <c r="H533" s="401">
        <v>3836092.22</v>
      </c>
      <c r="I533" s="402">
        <v>4191043.64</v>
      </c>
      <c r="J533" s="402">
        <v>11943877.149999999</v>
      </c>
      <c r="K533" s="401">
        <v>39399004.590000004</v>
      </c>
      <c r="L533" s="403">
        <v>0</v>
      </c>
      <c r="M533" s="402">
        <v>0</v>
      </c>
      <c r="N533" s="404">
        <v>686.17730000000051</v>
      </c>
      <c r="O533" s="402">
        <v>9603.4500000000007</v>
      </c>
      <c r="P533" s="401">
        <v>9603.4500000000007</v>
      </c>
    </row>
    <row r="534" spans="1:16" s="405" customFormat="1" ht="14.25" hidden="1" customHeight="1" x14ac:dyDescent="0.35">
      <c r="A534" s="398" t="s">
        <v>1204</v>
      </c>
      <c r="B534" s="399" t="s">
        <v>1284</v>
      </c>
      <c r="C534" s="399" t="s">
        <v>1285</v>
      </c>
      <c r="D534" s="399" t="s">
        <v>1286</v>
      </c>
      <c r="E534" s="399" t="s">
        <v>1287</v>
      </c>
      <c r="F534" s="400">
        <v>255133168.97</v>
      </c>
      <c r="G534" s="401">
        <v>47982499.359999999</v>
      </c>
      <c r="H534" s="401">
        <v>9670844.4199999999</v>
      </c>
      <c r="I534" s="402">
        <v>193532548.50999999</v>
      </c>
      <c r="J534" s="402">
        <v>116852704.23</v>
      </c>
      <c r="K534" s="401">
        <v>370272065.64999998</v>
      </c>
      <c r="L534" s="403">
        <v>0</v>
      </c>
      <c r="M534" s="402">
        <v>0</v>
      </c>
      <c r="N534" s="404">
        <v>44399.618350429977</v>
      </c>
      <c r="O534" s="402">
        <v>621398.21</v>
      </c>
      <c r="P534" s="401">
        <v>621398.21</v>
      </c>
    </row>
    <row r="535" spans="1:16" s="405" customFormat="1" ht="14.25" hidden="1" customHeight="1" x14ac:dyDescent="0.35">
      <c r="A535" s="398" t="s">
        <v>1204</v>
      </c>
      <c r="B535" s="399" t="s">
        <v>1284</v>
      </c>
      <c r="C535" s="399" t="s">
        <v>1285</v>
      </c>
      <c r="D535" s="399" t="s">
        <v>1288</v>
      </c>
      <c r="E535" s="399" t="s">
        <v>1289</v>
      </c>
      <c r="F535" s="400">
        <v>27766981.989999998</v>
      </c>
      <c r="G535" s="401">
        <v>16364459.59</v>
      </c>
      <c r="H535" s="401">
        <v>4172053.64</v>
      </c>
      <c r="I535" s="402">
        <v>10443208.08</v>
      </c>
      <c r="J535" s="402">
        <v>41768729.019999996</v>
      </c>
      <c r="K535" s="401">
        <v>78075093.480000004</v>
      </c>
      <c r="L535" s="403">
        <v>0</v>
      </c>
      <c r="M535" s="402">
        <v>0</v>
      </c>
      <c r="N535" s="404">
        <v>1526.6826999999996</v>
      </c>
      <c r="O535" s="402">
        <v>21366.799999999999</v>
      </c>
      <c r="P535" s="401">
        <v>21366.799999999999</v>
      </c>
    </row>
    <row r="536" spans="1:16" s="405" customFormat="1" ht="14.25" hidden="1" customHeight="1" x14ac:dyDescent="0.35">
      <c r="A536" s="398" t="s">
        <v>1204</v>
      </c>
      <c r="B536" s="399" t="s">
        <v>1284</v>
      </c>
      <c r="C536" s="399" t="s">
        <v>1285</v>
      </c>
      <c r="D536" s="399" t="s">
        <v>1290</v>
      </c>
      <c r="E536" s="399" t="s">
        <v>1291</v>
      </c>
      <c r="F536" s="400">
        <v>58652590.170000002</v>
      </c>
      <c r="G536" s="401">
        <v>28024691.93</v>
      </c>
      <c r="H536" s="401">
        <v>7263949.5700000003</v>
      </c>
      <c r="I536" s="402">
        <v>6408980.4199999999</v>
      </c>
      <c r="J536" s="402">
        <v>22543998.119999997</v>
      </c>
      <c r="K536" s="401">
        <v>73959725.780000001</v>
      </c>
      <c r="L536" s="403">
        <v>0</v>
      </c>
      <c r="M536" s="402">
        <v>0</v>
      </c>
      <c r="N536" s="404">
        <v>1772.8565000000012</v>
      </c>
      <c r="O536" s="402">
        <v>24812.15</v>
      </c>
      <c r="P536" s="401">
        <v>24812.15</v>
      </c>
    </row>
    <row r="537" spans="1:16" s="405" customFormat="1" ht="14.25" hidden="1" customHeight="1" x14ac:dyDescent="0.35">
      <c r="A537" s="398" t="s">
        <v>1204</v>
      </c>
      <c r="B537" s="399" t="s">
        <v>1284</v>
      </c>
      <c r="C537" s="399" t="s">
        <v>1285</v>
      </c>
      <c r="D537" s="399" t="s">
        <v>1292</v>
      </c>
      <c r="E537" s="399" t="s">
        <v>1293</v>
      </c>
      <c r="F537" s="400">
        <v>47996250.880000003</v>
      </c>
      <c r="G537" s="401">
        <v>28712606</v>
      </c>
      <c r="H537" s="401">
        <v>6656773.5599999996</v>
      </c>
      <c r="I537" s="402">
        <v>14351220.470000001</v>
      </c>
      <c r="J537" s="402">
        <v>29704966.130000003</v>
      </c>
      <c r="K537" s="401">
        <v>85315835.790000007</v>
      </c>
      <c r="L537" s="403">
        <v>0</v>
      </c>
      <c r="M537" s="402">
        <v>0</v>
      </c>
      <c r="N537" s="404">
        <v>2251.1998000000008</v>
      </c>
      <c r="O537" s="402">
        <v>31506.84</v>
      </c>
      <c r="P537" s="401">
        <v>31506.84</v>
      </c>
    </row>
    <row r="538" spans="1:16" s="405" customFormat="1" ht="14.25" hidden="1" customHeight="1" x14ac:dyDescent="0.35">
      <c r="A538" s="398" t="s">
        <v>1204</v>
      </c>
      <c r="B538" s="399" t="s">
        <v>1284</v>
      </c>
      <c r="C538" s="399" t="s">
        <v>1285</v>
      </c>
      <c r="D538" s="399" t="s">
        <v>1294</v>
      </c>
      <c r="E538" s="399" t="s">
        <v>1295</v>
      </c>
      <c r="F538" s="400">
        <v>20912211.399999999</v>
      </c>
      <c r="G538" s="401">
        <v>12787029.439999999</v>
      </c>
      <c r="H538" s="401">
        <v>2500860.17</v>
      </c>
      <c r="I538" s="402">
        <v>1588304.16</v>
      </c>
      <c r="J538" s="402">
        <v>19071266.719999999</v>
      </c>
      <c r="K538" s="401">
        <v>36082779.369999997</v>
      </c>
      <c r="L538" s="403">
        <v>0</v>
      </c>
      <c r="M538" s="402">
        <v>0</v>
      </c>
      <c r="N538" s="404">
        <v>535.86450000000013</v>
      </c>
      <c r="O538" s="402">
        <v>7499.73</v>
      </c>
      <c r="P538" s="401">
        <v>7499.73</v>
      </c>
    </row>
    <row r="539" spans="1:16" s="405" customFormat="1" ht="14.25" hidden="1" customHeight="1" x14ac:dyDescent="0.35">
      <c r="A539" s="398" t="s">
        <v>1204</v>
      </c>
      <c r="B539" s="399" t="s">
        <v>1284</v>
      </c>
      <c r="C539" s="399" t="s">
        <v>1285</v>
      </c>
      <c r="D539" s="399" t="s">
        <v>1296</v>
      </c>
      <c r="E539" s="399" t="s">
        <v>1297</v>
      </c>
      <c r="F539" s="400">
        <v>22370636.469999999</v>
      </c>
      <c r="G539" s="401">
        <v>11840195.4</v>
      </c>
      <c r="H539" s="401">
        <v>2953752.06</v>
      </c>
      <c r="I539" s="402">
        <v>8408047.8100000005</v>
      </c>
      <c r="J539" s="402">
        <v>11962784.330000002</v>
      </c>
      <c r="K539" s="401">
        <v>38680646.130000003</v>
      </c>
      <c r="L539" s="403">
        <v>0</v>
      </c>
      <c r="M539" s="402">
        <v>0</v>
      </c>
      <c r="N539" s="404">
        <v>1307.0499999999997</v>
      </c>
      <c r="O539" s="402">
        <v>18292.919999999998</v>
      </c>
      <c r="P539" s="401">
        <v>18292.919999999998</v>
      </c>
    </row>
    <row r="540" spans="1:16" s="405" customFormat="1" ht="14.25" hidden="1" customHeight="1" x14ac:dyDescent="0.35">
      <c r="A540" s="398" t="s">
        <v>1204</v>
      </c>
      <c r="B540" s="399" t="s">
        <v>1284</v>
      </c>
      <c r="C540" s="399" t="s">
        <v>1285</v>
      </c>
      <c r="D540" s="399" t="s">
        <v>1298</v>
      </c>
      <c r="E540" s="399" t="s">
        <v>1299</v>
      </c>
      <c r="F540" s="400">
        <v>28810103.02</v>
      </c>
      <c r="G540" s="401">
        <v>15100996.949999999</v>
      </c>
      <c r="H540" s="401">
        <v>3446827.83</v>
      </c>
      <c r="I540" s="402">
        <v>3651317.8</v>
      </c>
      <c r="J540" s="402">
        <v>25597523.359999999</v>
      </c>
      <c r="K540" s="401">
        <v>50605188.649999999</v>
      </c>
      <c r="L540" s="403">
        <v>0</v>
      </c>
      <c r="M540" s="402">
        <v>0</v>
      </c>
      <c r="N540" s="404">
        <v>1043.9077000000007</v>
      </c>
      <c r="O540" s="402">
        <v>14610.09</v>
      </c>
      <c r="P540" s="401">
        <v>14610.09</v>
      </c>
    </row>
    <row r="541" spans="1:16" s="405" customFormat="1" ht="14.25" hidden="1" customHeight="1" x14ac:dyDescent="0.35">
      <c r="A541" s="398" t="s">
        <v>1204</v>
      </c>
      <c r="B541" s="399" t="s">
        <v>1284</v>
      </c>
      <c r="C541" s="399" t="s">
        <v>1285</v>
      </c>
      <c r="D541" s="399" t="s">
        <v>1300</v>
      </c>
      <c r="E541" s="399" t="s">
        <v>1301</v>
      </c>
      <c r="F541" s="400">
        <v>76273769.379999995</v>
      </c>
      <c r="G541" s="401">
        <v>34906780.450000003</v>
      </c>
      <c r="H541" s="401">
        <v>9251924.3499999996</v>
      </c>
      <c r="I541" s="402">
        <v>17938148.91</v>
      </c>
      <c r="J541" s="402">
        <v>140650359.91</v>
      </c>
      <c r="K541" s="401">
        <v>215952167.38999999</v>
      </c>
      <c r="L541" s="403">
        <v>0</v>
      </c>
      <c r="M541" s="402">
        <v>0</v>
      </c>
      <c r="N541" s="404">
        <v>4919.1189000000013</v>
      </c>
      <c r="O541" s="402">
        <v>68845.899999999994</v>
      </c>
      <c r="P541" s="401">
        <v>68845.899999999994</v>
      </c>
    </row>
    <row r="542" spans="1:16" s="405" customFormat="1" ht="14.25" hidden="1" customHeight="1" x14ac:dyDescent="0.35">
      <c r="A542" s="398" t="s">
        <v>1204</v>
      </c>
      <c r="B542" s="399" t="s">
        <v>1284</v>
      </c>
      <c r="C542" s="399" t="s">
        <v>1285</v>
      </c>
      <c r="D542" s="399" t="s">
        <v>1302</v>
      </c>
      <c r="E542" s="399" t="s">
        <v>1303</v>
      </c>
      <c r="F542" s="400">
        <v>30905605.260000002</v>
      </c>
      <c r="G542" s="401">
        <v>17793754.670000002</v>
      </c>
      <c r="H542" s="401">
        <v>4514093.62</v>
      </c>
      <c r="I542" s="402">
        <v>7755699.7199999997</v>
      </c>
      <c r="J542" s="402">
        <v>18042357.949999999</v>
      </c>
      <c r="K542" s="401">
        <v>53782134.229999997</v>
      </c>
      <c r="L542" s="403">
        <v>0</v>
      </c>
      <c r="M542" s="402">
        <v>0</v>
      </c>
      <c r="N542" s="404">
        <v>1420.2545999999998</v>
      </c>
      <c r="O542" s="402">
        <v>19877.28</v>
      </c>
      <c r="P542" s="401">
        <v>19877.28</v>
      </c>
    </row>
    <row r="543" spans="1:16" s="405" customFormat="1" ht="14.25" hidden="1" customHeight="1" x14ac:dyDescent="0.35">
      <c r="A543" s="398" t="s">
        <v>1204</v>
      </c>
      <c r="B543" s="399" t="s">
        <v>1284</v>
      </c>
      <c r="C543" s="399" t="s">
        <v>1285</v>
      </c>
      <c r="D543" s="399" t="s">
        <v>1304</v>
      </c>
      <c r="E543" s="399" t="s">
        <v>1305</v>
      </c>
      <c r="F543" s="400">
        <v>29194127.82</v>
      </c>
      <c r="G543" s="401">
        <v>14169133.65</v>
      </c>
      <c r="H543" s="401">
        <v>3712598.93</v>
      </c>
      <c r="I543" s="402">
        <v>11857992.189999999</v>
      </c>
      <c r="J543" s="402">
        <v>15516488.09</v>
      </c>
      <c r="K543" s="401">
        <v>50387250.200000003</v>
      </c>
      <c r="L543" s="403">
        <v>0</v>
      </c>
      <c r="M543" s="402">
        <v>0</v>
      </c>
      <c r="N543" s="404">
        <v>1860.3622000000014</v>
      </c>
      <c r="O543" s="402">
        <v>26036.84</v>
      </c>
      <c r="P543" s="401">
        <v>26036.84</v>
      </c>
    </row>
    <row r="544" spans="1:16" s="405" customFormat="1" ht="14.25" hidden="1" customHeight="1" x14ac:dyDescent="0.35">
      <c r="A544" s="398" t="s">
        <v>1204</v>
      </c>
      <c r="B544" s="399" t="s">
        <v>1284</v>
      </c>
      <c r="C544" s="399" t="s">
        <v>1285</v>
      </c>
      <c r="D544" s="399" t="s">
        <v>1306</v>
      </c>
      <c r="E544" s="399" t="s">
        <v>1307</v>
      </c>
      <c r="F544" s="400">
        <v>45976899.130000003</v>
      </c>
      <c r="G544" s="401">
        <v>23928130.120000001</v>
      </c>
      <c r="H544" s="401">
        <v>6073753.9100000001</v>
      </c>
      <c r="I544" s="402">
        <v>12255324.77</v>
      </c>
      <c r="J544" s="402">
        <v>22278224.649999999</v>
      </c>
      <c r="K544" s="401">
        <v>72179425</v>
      </c>
      <c r="L544" s="403">
        <v>0</v>
      </c>
      <c r="M544" s="402">
        <v>0</v>
      </c>
      <c r="N544" s="404">
        <v>1950.3098999999997</v>
      </c>
      <c r="O544" s="402">
        <v>27295.71</v>
      </c>
      <c r="P544" s="401">
        <v>27295.71</v>
      </c>
    </row>
    <row r="545" spans="1:16" s="405" customFormat="1" ht="14.25" hidden="1" customHeight="1" x14ac:dyDescent="0.35">
      <c r="A545" s="398" t="s">
        <v>1204</v>
      </c>
      <c r="B545" s="399" t="s">
        <v>1284</v>
      </c>
      <c r="C545" s="399" t="s">
        <v>1285</v>
      </c>
      <c r="D545" s="399" t="s">
        <v>1308</v>
      </c>
      <c r="E545" s="399" t="s">
        <v>1309</v>
      </c>
      <c r="F545" s="400">
        <v>47681412.18</v>
      </c>
      <c r="G545" s="401">
        <v>29011775.550000001</v>
      </c>
      <c r="H545" s="401">
        <v>6076494.2400000002</v>
      </c>
      <c r="I545" s="402">
        <v>12113280.880000001</v>
      </c>
      <c r="J545" s="402">
        <v>45231932.890000001</v>
      </c>
      <c r="K545" s="401">
        <v>95014688.930000007</v>
      </c>
      <c r="L545" s="403">
        <v>0</v>
      </c>
      <c r="M545" s="402">
        <v>0</v>
      </c>
      <c r="N545" s="404">
        <v>2461.3560000000007</v>
      </c>
      <c r="O545" s="402">
        <v>34448.089999999997</v>
      </c>
      <c r="P545" s="401">
        <v>34448.089999999997</v>
      </c>
    </row>
    <row r="546" spans="1:16" s="405" customFormat="1" ht="14.25" hidden="1" customHeight="1" x14ac:dyDescent="0.35">
      <c r="A546" s="398" t="s">
        <v>1204</v>
      </c>
      <c r="B546" s="399" t="s">
        <v>1284</v>
      </c>
      <c r="C546" s="399" t="s">
        <v>1285</v>
      </c>
      <c r="D546" s="399" t="s">
        <v>1310</v>
      </c>
      <c r="E546" s="399" t="s">
        <v>1311</v>
      </c>
      <c r="F546" s="400">
        <v>43026297.390000001</v>
      </c>
      <c r="G546" s="401">
        <v>23628532.460000001</v>
      </c>
      <c r="H546" s="401">
        <v>5882108.4400000004</v>
      </c>
      <c r="I546" s="402">
        <v>7593442.75</v>
      </c>
      <c r="J546" s="402">
        <v>16134456.140000001</v>
      </c>
      <c r="K546" s="401">
        <v>60185489.689999998</v>
      </c>
      <c r="L546" s="403">
        <v>0</v>
      </c>
      <c r="M546" s="402">
        <v>0</v>
      </c>
      <c r="N546" s="404">
        <v>1429.6623000000006</v>
      </c>
      <c r="O546" s="402">
        <v>20008.95</v>
      </c>
      <c r="P546" s="401">
        <v>20008.95</v>
      </c>
    </row>
    <row r="547" spans="1:16" s="405" customFormat="1" ht="14.25" hidden="1" customHeight="1" x14ac:dyDescent="0.35">
      <c r="A547" s="398" t="s">
        <v>1204</v>
      </c>
      <c r="B547" s="399" t="s">
        <v>1284</v>
      </c>
      <c r="C547" s="399" t="s">
        <v>1285</v>
      </c>
      <c r="D547" s="399" t="s">
        <v>1312</v>
      </c>
      <c r="E547" s="399" t="s">
        <v>1313</v>
      </c>
      <c r="F547" s="400">
        <v>28762598.969999999</v>
      </c>
      <c r="G547" s="401">
        <v>14677657.220000001</v>
      </c>
      <c r="H547" s="401">
        <v>3636243.58</v>
      </c>
      <c r="I547" s="402">
        <v>6326367.5800000001</v>
      </c>
      <c r="J547" s="402">
        <v>7780434.25</v>
      </c>
      <c r="K547" s="401">
        <v>36645754.140000001</v>
      </c>
      <c r="L547" s="403">
        <v>0</v>
      </c>
      <c r="M547" s="402">
        <v>0</v>
      </c>
      <c r="N547" s="404">
        <v>1024.1815999999994</v>
      </c>
      <c r="O547" s="402">
        <v>14334.01</v>
      </c>
      <c r="P547" s="401">
        <v>14334.01</v>
      </c>
    </row>
    <row r="548" spans="1:16" s="405" customFormat="1" ht="14.25" hidden="1" customHeight="1" x14ac:dyDescent="0.35">
      <c r="A548" s="398" t="s">
        <v>1204</v>
      </c>
      <c r="B548" s="399" t="s">
        <v>1315</v>
      </c>
      <c r="C548" s="399" t="s">
        <v>1316</v>
      </c>
      <c r="D548" s="399" t="s">
        <v>1317</v>
      </c>
      <c r="E548" s="399" t="s">
        <v>1318</v>
      </c>
      <c r="F548" s="400">
        <v>140304228.91</v>
      </c>
      <c r="G548" s="401">
        <v>39050254.479999997</v>
      </c>
      <c r="H548" s="401">
        <v>8565598.1699999999</v>
      </c>
      <c r="I548" s="402">
        <v>111106320.02</v>
      </c>
      <c r="J548" s="402">
        <v>183640140.20999998</v>
      </c>
      <c r="K548" s="401">
        <v>347327047.12</v>
      </c>
      <c r="L548" s="403">
        <v>0</v>
      </c>
      <c r="M548" s="402">
        <v>0</v>
      </c>
      <c r="N548" s="404">
        <v>28946.547129609902</v>
      </c>
      <c r="O548" s="402">
        <v>405123.58</v>
      </c>
      <c r="P548" s="401">
        <v>405123.58</v>
      </c>
    </row>
    <row r="549" spans="1:16" s="405" customFormat="1" ht="14.25" hidden="1" customHeight="1" x14ac:dyDescent="0.35">
      <c r="A549" s="398" t="s">
        <v>1204</v>
      </c>
      <c r="B549" s="399" t="s">
        <v>1315</v>
      </c>
      <c r="C549" s="399" t="s">
        <v>1316</v>
      </c>
      <c r="D549" s="399" t="s">
        <v>1319</v>
      </c>
      <c r="E549" s="399" t="s">
        <v>1320</v>
      </c>
      <c r="F549" s="400">
        <v>67985300.959999993</v>
      </c>
      <c r="G549" s="401">
        <v>32407506.530000001</v>
      </c>
      <c r="H549" s="401">
        <v>7855630.54</v>
      </c>
      <c r="I549" s="402">
        <v>31260938.620000001</v>
      </c>
      <c r="J549" s="402">
        <v>74304401.909999996</v>
      </c>
      <c r="K549" s="401">
        <v>153792800.31</v>
      </c>
      <c r="L549" s="403">
        <v>0</v>
      </c>
      <c r="M549" s="402">
        <v>0</v>
      </c>
      <c r="N549" s="404">
        <v>5750.2278000000033</v>
      </c>
      <c r="O549" s="402">
        <v>80477.75</v>
      </c>
      <c r="P549" s="401">
        <v>80477.75</v>
      </c>
    </row>
    <row r="550" spans="1:16" s="405" customFormat="1" ht="14.25" hidden="1" customHeight="1" x14ac:dyDescent="0.35">
      <c r="A550" s="398" t="s">
        <v>1204</v>
      </c>
      <c r="B550" s="399" t="s">
        <v>1315</v>
      </c>
      <c r="C550" s="399" t="s">
        <v>1316</v>
      </c>
      <c r="D550" s="399" t="s">
        <v>1321</v>
      </c>
      <c r="E550" s="399" t="s">
        <v>1322</v>
      </c>
      <c r="F550" s="400">
        <v>23663704.07</v>
      </c>
      <c r="G550" s="401">
        <v>12306025.27</v>
      </c>
      <c r="H550" s="401">
        <v>3292517.11</v>
      </c>
      <c r="I550" s="402">
        <v>2010649.67</v>
      </c>
      <c r="J550" s="402">
        <v>20964219.089999996</v>
      </c>
      <c r="K550" s="401">
        <v>43203143.159999996</v>
      </c>
      <c r="L550" s="403">
        <v>0</v>
      </c>
      <c r="M550" s="402">
        <v>35406.729999999516</v>
      </c>
      <c r="N550" s="404">
        <v>712.49809999999991</v>
      </c>
      <c r="O550" s="402">
        <v>9971.82</v>
      </c>
      <c r="P550" s="401">
        <v>9971.82</v>
      </c>
    </row>
    <row r="551" spans="1:16" s="405" customFormat="1" ht="14.25" hidden="1" customHeight="1" x14ac:dyDescent="0.35">
      <c r="A551" s="398" t="s">
        <v>1204</v>
      </c>
      <c r="B551" s="399" t="s">
        <v>1315</v>
      </c>
      <c r="C551" s="399" t="s">
        <v>1316</v>
      </c>
      <c r="D551" s="399" t="s">
        <v>1323</v>
      </c>
      <c r="E551" s="399" t="s">
        <v>1324</v>
      </c>
      <c r="F551" s="400">
        <v>29145258.460000001</v>
      </c>
      <c r="G551" s="401">
        <v>15759575.109999999</v>
      </c>
      <c r="H551" s="401">
        <v>3567631.96</v>
      </c>
      <c r="I551" s="402">
        <v>4316896.1399999997</v>
      </c>
      <c r="J551" s="402">
        <v>17963657.960000001</v>
      </c>
      <c r="K551" s="401">
        <v>44199221.75</v>
      </c>
      <c r="L551" s="403">
        <v>0</v>
      </c>
      <c r="M551" s="402">
        <v>0</v>
      </c>
      <c r="N551" s="404">
        <v>1104.8260999999993</v>
      </c>
      <c r="O551" s="402">
        <v>15462.68</v>
      </c>
      <c r="P551" s="401">
        <v>15462.68</v>
      </c>
    </row>
    <row r="552" spans="1:16" s="405" customFormat="1" ht="14.25" hidden="1" customHeight="1" x14ac:dyDescent="0.35">
      <c r="A552" s="398" t="s">
        <v>1204</v>
      </c>
      <c r="B552" s="399" t="s">
        <v>1315</v>
      </c>
      <c r="C552" s="399" t="s">
        <v>1316</v>
      </c>
      <c r="D552" s="399" t="s">
        <v>1325</v>
      </c>
      <c r="E552" s="399" t="s">
        <v>1326</v>
      </c>
      <c r="F552" s="400">
        <v>128737246.33</v>
      </c>
      <c r="G552" s="401">
        <v>44044602.93</v>
      </c>
      <c r="H552" s="401">
        <v>9111828.0099999998</v>
      </c>
      <c r="I552" s="402">
        <v>78726380.379999995</v>
      </c>
      <c r="J552" s="402">
        <v>52486727.570000008</v>
      </c>
      <c r="K552" s="401">
        <v>187154066.84</v>
      </c>
      <c r="L552" s="403">
        <v>0</v>
      </c>
      <c r="M552" s="402">
        <v>0</v>
      </c>
      <c r="N552" s="404">
        <v>16683.493896599983</v>
      </c>
      <c r="O552" s="402">
        <v>233495.1</v>
      </c>
      <c r="P552" s="401">
        <v>233495.1</v>
      </c>
    </row>
    <row r="553" spans="1:16" s="405" customFormat="1" ht="14.25" hidden="1" customHeight="1" x14ac:dyDescent="0.35">
      <c r="A553" s="398" t="s">
        <v>1204</v>
      </c>
      <c r="B553" s="399" t="s">
        <v>1315</v>
      </c>
      <c r="C553" s="399" t="s">
        <v>1316</v>
      </c>
      <c r="D553" s="399" t="s">
        <v>1327</v>
      </c>
      <c r="E553" s="399" t="s">
        <v>1328</v>
      </c>
      <c r="F553" s="400">
        <v>23142609.149999999</v>
      </c>
      <c r="G553" s="401">
        <v>16288442.34</v>
      </c>
      <c r="H553" s="401">
        <v>3805976.62</v>
      </c>
      <c r="I553" s="402">
        <v>6339930.3700000001</v>
      </c>
      <c r="J553" s="402">
        <v>9817798.9499999993</v>
      </c>
      <c r="K553" s="401">
        <v>39535498.329999998</v>
      </c>
      <c r="L553" s="403">
        <v>0</v>
      </c>
      <c r="M553" s="402">
        <v>0</v>
      </c>
      <c r="N553" s="404">
        <v>956.59559999999999</v>
      </c>
      <c r="O553" s="402">
        <v>13388.11</v>
      </c>
      <c r="P553" s="401">
        <v>13388.11</v>
      </c>
    </row>
    <row r="554" spans="1:16" s="405" customFormat="1" ht="14.25" hidden="1" customHeight="1" x14ac:dyDescent="0.35">
      <c r="A554" s="398" t="s">
        <v>1204</v>
      </c>
      <c r="B554" s="399" t="s">
        <v>1315</v>
      </c>
      <c r="C554" s="399" t="s">
        <v>1316</v>
      </c>
      <c r="D554" s="399" t="s">
        <v>1329</v>
      </c>
      <c r="E554" s="399" t="s">
        <v>1330</v>
      </c>
      <c r="F554" s="400">
        <v>14052343.65</v>
      </c>
      <c r="G554" s="401">
        <v>9784218.1999999993</v>
      </c>
      <c r="H554" s="401">
        <v>2373050.13</v>
      </c>
      <c r="I554" s="402">
        <v>2351545.67</v>
      </c>
      <c r="J554" s="402">
        <v>10391384.720000001</v>
      </c>
      <c r="K554" s="401">
        <v>27320624.370000001</v>
      </c>
      <c r="L554" s="403">
        <v>0</v>
      </c>
      <c r="M554" s="402">
        <v>0</v>
      </c>
      <c r="N554" s="404">
        <v>510.15640000000008</v>
      </c>
      <c r="O554" s="402">
        <v>7139.93</v>
      </c>
      <c r="P554" s="401">
        <v>7139.93</v>
      </c>
    </row>
    <row r="555" spans="1:16" s="405" customFormat="1" ht="14.25" hidden="1" customHeight="1" x14ac:dyDescent="0.35">
      <c r="A555" s="398" t="s">
        <v>1204</v>
      </c>
      <c r="B555" s="399" t="s">
        <v>1315</v>
      </c>
      <c r="C555" s="399" t="s">
        <v>1316</v>
      </c>
      <c r="D555" s="399" t="s">
        <v>1331</v>
      </c>
      <c r="E555" s="399" t="s">
        <v>1332</v>
      </c>
      <c r="F555" s="400">
        <v>48271510.189999998</v>
      </c>
      <c r="G555" s="401">
        <v>31917798.760000002</v>
      </c>
      <c r="H555" s="401">
        <v>7354518.9800000004</v>
      </c>
      <c r="I555" s="402">
        <v>4294847.66</v>
      </c>
      <c r="J555" s="402">
        <v>12349459.449999999</v>
      </c>
      <c r="K555" s="401">
        <v>61818410.840000004</v>
      </c>
      <c r="L555" s="403">
        <v>0</v>
      </c>
      <c r="M555" s="402">
        <v>0</v>
      </c>
      <c r="N555" s="404">
        <v>752.05690000000016</v>
      </c>
      <c r="O555" s="402">
        <v>10525.47</v>
      </c>
      <c r="P555" s="401">
        <v>10525.47</v>
      </c>
    </row>
    <row r="556" spans="1:16" s="405" customFormat="1" ht="14.25" hidden="1" customHeight="1" x14ac:dyDescent="0.35">
      <c r="A556" s="398" t="s">
        <v>1204</v>
      </c>
      <c r="B556" s="399" t="s">
        <v>1315</v>
      </c>
      <c r="C556" s="399" t="s">
        <v>1316</v>
      </c>
      <c r="D556" s="399" t="s">
        <v>1333</v>
      </c>
      <c r="E556" s="399" t="s">
        <v>1334</v>
      </c>
      <c r="F556" s="400">
        <v>32168260.719999999</v>
      </c>
      <c r="G556" s="401">
        <v>25940102.02</v>
      </c>
      <c r="H556" s="401">
        <v>5990413.8899999997</v>
      </c>
      <c r="I556" s="402">
        <v>9409260.0999999996</v>
      </c>
      <c r="J556" s="402">
        <v>17667349.420000002</v>
      </c>
      <c r="K556" s="401">
        <v>63874112.25</v>
      </c>
      <c r="L556" s="403">
        <v>0</v>
      </c>
      <c r="M556" s="402">
        <v>0</v>
      </c>
      <c r="N556" s="404">
        <v>1209.5322999999999</v>
      </c>
      <c r="O556" s="402">
        <v>16928.099999999999</v>
      </c>
      <c r="P556" s="401">
        <v>16928.099999999999</v>
      </c>
    </row>
    <row r="557" spans="1:16" s="405" customFormat="1" ht="14.25" hidden="1" customHeight="1" x14ac:dyDescent="0.35">
      <c r="A557" s="398" t="s">
        <v>1204</v>
      </c>
      <c r="B557" s="399" t="s">
        <v>1336</v>
      </c>
      <c r="C557" s="399" t="s">
        <v>1337</v>
      </c>
      <c r="D557" s="399" t="s">
        <v>1338</v>
      </c>
      <c r="E557" s="399" t="s">
        <v>1339</v>
      </c>
      <c r="F557" s="400">
        <v>335430338.27999997</v>
      </c>
      <c r="G557" s="401">
        <v>63857948.700000003</v>
      </c>
      <c r="H557" s="401">
        <v>13346161.85</v>
      </c>
      <c r="I557" s="402">
        <v>308207500.31999999</v>
      </c>
      <c r="J557" s="402">
        <v>188779339.22999999</v>
      </c>
      <c r="K557" s="401">
        <v>576990950.10000002</v>
      </c>
      <c r="L557" s="403">
        <v>0</v>
      </c>
      <c r="M557" s="402">
        <v>0</v>
      </c>
      <c r="N557" s="404">
        <v>60370.859708700198</v>
      </c>
      <c r="O557" s="402">
        <v>844924.92</v>
      </c>
      <c r="P557" s="401">
        <v>844924.92</v>
      </c>
    </row>
    <row r="558" spans="1:16" s="405" customFormat="1" ht="14.25" hidden="1" customHeight="1" x14ac:dyDescent="0.35">
      <c r="A558" s="398" t="s">
        <v>1204</v>
      </c>
      <c r="B558" s="399" t="s">
        <v>1336</v>
      </c>
      <c r="C558" s="399" t="s">
        <v>1337</v>
      </c>
      <c r="D558" s="399" t="s">
        <v>1340</v>
      </c>
      <c r="E558" s="399" t="s">
        <v>1341</v>
      </c>
      <c r="F558" s="400">
        <v>40614513.039999999</v>
      </c>
      <c r="G558" s="401">
        <v>29143239.02</v>
      </c>
      <c r="H558" s="401">
        <v>6237153.5999999996</v>
      </c>
      <c r="I558" s="402">
        <v>5189608.5</v>
      </c>
      <c r="J558" s="402">
        <v>22404573.400000002</v>
      </c>
      <c r="K558" s="401">
        <v>64974574.520000003</v>
      </c>
      <c r="L558" s="403">
        <v>0</v>
      </c>
      <c r="M558" s="402">
        <v>0</v>
      </c>
      <c r="N558" s="404">
        <v>1203.5614999999993</v>
      </c>
      <c r="O558" s="402">
        <v>16844.54</v>
      </c>
      <c r="P558" s="401">
        <v>16844.54</v>
      </c>
    </row>
    <row r="559" spans="1:16" s="405" customFormat="1" ht="14.25" hidden="1" customHeight="1" x14ac:dyDescent="0.35">
      <c r="A559" s="398" t="s">
        <v>1204</v>
      </c>
      <c r="B559" s="399" t="s">
        <v>1336</v>
      </c>
      <c r="C559" s="399" t="s">
        <v>1337</v>
      </c>
      <c r="D559" s="399" t="s">
        <v>1342</v>
      </c>
      <c r="E559" s="399" t="s">
        <v>1343</v>
      </c>
      <c r="F559" s="400">
        <v>27603016.539999999</v>
      </c>
      <c r="G559" s="401">
        <v>18110248.109999999</v>
      </c>
      <c r="H559" s="401">
        <v>3926097.34</v>
      </c>
      <c r="I559" s="402">
        <v>4786410.1500000004</v>
      </c>
      <c r="J559" s="402">
        <v>14393722.469999999</v>
      </c>
      <c r="K559" s="401">
        <v>42716478.07</v>
      </c>
      <c r="L559" s="403">
        <v>0</v>
      </c>
      <c r="M559" s="402">
        <v>0</v>
      </c>
      <c r="N559" s="404">
        <v>1044.1914000000002</v>
      </c>
      <c r="O559" s="402">
        <v>14614.06</v>
      </c>
      <c r="P559" s="401">
        <v>14614.06</v>
      </c>
    </row>
    <row r="560" spans="1:16" s="405" customFormat="1" ht="14.25" hidden="1" customHeight="1" x14ac:dyDescent="0.35">
      <c r="A560" s="398" t="s">
        <v>1204</v>
      </c>
      <c r="B560" s="399" t="s">
        <v>1336</v>
      </c>
      <c r="C560" s="399" t="s">
        <v>1337</v>
      </c>
      <c r="D560" s="399" t="s">
        <v>1344</v>
      </c>
      <c r="E560" s="399" t="s">
        <v>1345</v>
      </c>
      <c r="F560" s="400">
        <v>49008175.850000001</v>
      </c>
      <c r="G560" s="401">
        <v>30004398.039999999</v>
      </c>
      <c r="H560" s="401">
        <v>6647958.75</v>
      </c>
      <c r="I560" s="402">
        <v>4805048.83</v>
      </c>
      <c r="J560" s="402">
        <v>23591555.02</v>
      </c>
      <c r="K560" s="401">
        <v>68248960.640000001</v>
      </c>
      <c r="L560" s="403">
        <v>0</v>
      </c>
      <c r="M560" s="402">
        <v>0</v>
      </c>
      <c r="N560" s="404">
        <v>2235.6096000000016</v>
      </c>
      <c r="O560" s="402">
        <v>31288.639999999999</v>
      </c>
      <c r="P560" s="401">
        <v>31288.639999999999</v>
      </c>
    </row>
    <row r="561" spans="1:16" s="405" customFormat="1" ht="14.25" hidden="1" customHeight="1" x14ac:dyDescent="0.35">
      <c r="A561" s="398" t="s">
        <v>1204</v>
      </c>
      <c r="B561" s="399" t="s">
        <v>1336</v>
      </c>
      <c r="C561" s="399" t="s">
        <v>1337</v>
      </c>
      <c r="D561" s="399" t="s">
        <v>1346</v>
      </c>
      <c r="E561" s="399" t="s">
        <v>1347</v>
      </c>
      <c r="F561" s="400">
        <v>39807852.299999997</v>
      </c>
      <c r="G561" s="401">
        <v>22232697.969999999</v>
      </c>
      <c r="H561" s="401">
        <v>4891632.5</v>
      </c>
      <c r="I561" s="402">
        <v>5966380.1399999997</v>
      </c>
      <c r="J561" s="402">
        <v>43504864.989999995</v>
      </c>
      <c r="K561" s="401">
        <v>78795575.599999994</v>
      </c>
      <c r="L561" s="403">
        <v>0</v>
      </c>
      <c r="M561" s="402">
        <v>0</v>
      </c>
      <c r="N561" s="404">
        <v>2682.390800000001</v>
      </c>
      <c r="O561" s="402">
        <v>37541.599999999999</v>
      </c>
      <c r="P561" s="401">
        <v>37541.599999999999</v>
      </c>
    </row>
    <row r="562" spans="1:16" s="405" customFormat="1" ht="14.25" hidden="1" customHeight="1" x14ac:dyDescent="0.35">
      <c r="A562" s="398" t="s">
        <v>1204</v>
      </c>
      <c r="B562" s="399" t="s">
        <v>1336</v>
      </c>
      <c r="C562" s="399" t="s">
        <v>1337</v>
      </c>
      <c r="D562" s="399" t="s">
        <v>1348</v>
      </c>
      <c r="E562" s="399" t="s">
        <v>1349</v>
      </c>
      <c r="F562" s="400">
        <v>36254253.359999999</v>
      </c>
      <c r="G562" s="401">
        <v>26492844.129999999</v>
      </c>
      <c r="H562" s="401">
        <v>5687419.9400000004</v>
      </c>
      <c r="I562" s="402">
        <v>6465515.4299999997</v>
      </c>
      <c r="J562" s="402">
        <v>37633206.020000003</v>
      </c>
      <c r="K562" s="401">
        <v>78178985.519999996</v>
      </c>
      <c r="L562" s="403">
        <v>0</v>
      </c>
      <c r="M562" s="402">
        <v>0</v>
      </c>
      <c r="N562" s="404">
        <v>1233.8326000000004</v>
      </c>
      <c r="O562" s="402">
        <v>17268.2</v>
      </c>
      <c r="P562" s="401">
        <v>17268.2</v>
      </c>
    </row>
    <row r="563" spans="1:16" s="405" customFormat="1" ht="14.25" hidden="1" customHeight="1" x14ac:dyDescent="0.35">
      <c r="A563" s="398" t="s">
        <v>1204</v>
      </c>
      <c r="B563" s="399" t="s">
        <v>1336</v>
      </c>
      <c r="C563" s="399" t="s">
        <v>1337</v>
      </c>
      <c r="D563" s="399" t="s">
        <v>1350</v>
      </c>
      <c r="E563" s="399" t="s">
        <v>1351</v>
      </c>
      <c r="F563" s="400">
        <v>13778056.65</v>
      </c>
      <c r="G563" s="401">
        <v>8481599.9600000009</v>
      </c>
      <c r="H563" s="401">
        <v>1872282.53</v>
      </c>
      <c r="I563" s="402">
        <v>682358.18</v>
      </c>
      <c r="J563" s="402">
        <v>10367027.359999999</v>
      </c>
      <c r="K563" s="401">
        <v>22303268.030000001</v>
      </c>
      <c r="L563" s="403">
        <v>0</v>
      </c>
      <c r="M563" s="402">
        <v>0</v>
      </c>
      <c r="N563" s="404">
        <v>350.75080000000008</v>
      </c>
      <c r="O563" s="402">
        <v>4908.96</v>
      </c>
      <c r="P563" s="401">
        <v>4908.96</v>
      </c>
    </row>
    <row r="564" spans="1:16" s="405" customFormat="1" ht="14.25" hidden="1" customHeight="1" x14ac:dyDescent="0.35">
      <c r="A564" s="398" t="s">
        <v>1204</v>
      </c>
      <c r="B564" s="399" t="s">
        <v>1336</v>
      </c>
      <c r="C564" s="399" t="s">
        <v>1337</v>
      </c>
      <c r="D564" s="399" t="s">
        <v>1352</v>
      </c>
      <c r="E564" s="399" t="s">
        <v>1353</v>
      </c>
      <c r="F564" s="400">
        <v>117148240.28</v>
      </c>
      <c r="G564" s="401">
        <v>56690436.450000003</v>
      </c>
      <c r="H564" s="401">
        <v>11950380.359999999</v>
      </c>
      <c r="I564" s="402">
        <v>67426546.359999999</v>
      </c>
      <c r="J564" s="402">
        <v>81775218.480000004</v>
      </c>
      <c r="K564" s="401">
        <v>220842581.65000001</v>
      </c>
      <c r="L564" s="403">
        <v>0</v>
      </c>
      <c r="M564" s="402">
        <v>0</v>
      </c>
      <c r="N564" s="404">
        <v>12002.825529040019</v>
      </c>
      <c r="O564" s="402">
        <v>167986.45</v>
      </c>
      <c r="P564" s="401">
        <v>167986.45</v>
      </c>
    </row>
    <row r="565" spans="1:16" s="405" customFormat="1" ht="14.25" hidden="1" customHeight="1" x14ac:dyDescent="0.35">
      <c r="A565" s="398" t="s">
        <v>1204</v>
      </c>
      <c r="B565" s="399" t="s">
        <v>1336</v>
      </c>
      <c r="C565" s="399" t="s">
        <v>1337</v>
      </c>
      <c r="D565" s="399" t="s">
        <v>1354</v>
      </c>
      <c r="E565" s="399" t="s">
        <v>1355</v>
      </c>
      <c r="F565" s="400">
        <v>35425794.219999999</v>
      </c>
      <c r="G565" s="401">
        <v>23011202.379999999</v>
      </c>
      <c r="H565" s="401">
        <v>5009237.26</v>
      </c>
      <c r="I565" s="402">
        <v>5654922.3399999999</v>
      </c>
      <c r="J565" s="402">
        <v>30023855.82</v>
      </c>
      <c r="K565" s="401">
        <v>65699217.799999997</v>
      </c>
      <c r="L565" s="403">
        <v>0</v>
      </c>
      <c r="M565" s="402">
        <v>0</v>
      </c>
      <c r="N565" s="404">
        <v>1227.3161</v>
      </c>
      <c r="O565" s="402">
        <v>17177</v>
      </c>
      <c r="P565" s="401">
        <v>17177</v>
      </c>
    </row>
    <row r="566" spans="1:16" s="405" customFormat="1" ht="14.25" hidden="1" customHeight="1" x14ac:dyDescent="0.35">
      <c r="A566" s="398" t="s">
        <v>1204</v>
      </c>
      <c r="B566" s="399" t="s">
        <v>1336</v>
      </c>
      <c r="C566" s="399" t="s">
        <v>1337</v>
      </c>
      <c r="D566" s="399" t="s">
        <v>1356</v>
      </c>
      <c r="E566" s="399" t="s">
        <v>1357</v>
      </c>
      <c r="F566" s="400">
        <v>60263762.119999997</v>
      </c>
      <c r="G566" s="401">
        <v>35910155.509999998</v>
      </c>
      <c r="H566" s="401">
        <v>7550431.5499999998</v>
      </c>
      <c r="I566" s="402">
        <v>15375486.550000001</v>
      </c>
      <c r="J566" s="402">
        <v>36793007.219999999</v>
      </c>
      <c r="K566" s="401">
        <v>97429080.829999998</v>
      </c>
      <c r="L566" s="403">
        <v>0</v>
      </c>
      <c r="M566" s="402">
        <v>0</v>
      </c>
      <c r="N566" s="404">
        <v>3011.9842000000017</v>
      </c>
      <c r="O566" s="402">
        <v>42154.45</v>
      </c>
      <c r="P566" s="401">
        <v>42154.45</v>
      </c>
    </row>
    <row r="567" spans="1:16" s="405" customFormat="1" ht="14.25" hidden="1" customHeight="1" x14ac:dyDescent="0.35">
      <c r="A567" s="398" t="s">
        <v>1204</v>
      </c>
      <c r="B567" s="399" t="s">
        <v>1336</v>
      </c>
      <c r="C567" s="399" t="s">
        <v>1337</v>
      </c>
      <c r="D567" s="399" t="s">
        <v>1358</v>
      </c>
      <c r="E567" s="399" t="s">
        <v>1359</v>
      </c>
      <c r="F567" s="400">
        <v>56581134.960000001</v>
      </c>
      <c r="G567" s="401">
        <v>31347297.260000002</v>
      </c>
      <c r="H567" s="401">
        <v>6857434.1900000004</v>
      </c>
      <c r="I567" s="402">
        <v>15875884.800000001</v>
      </c>
      <c r="J567" s="402">
        <v>41914205.219999999</v>
      </c>
      <c r="K567" s="401">
        <v>98894821.469999999</v>
      </c>
      <c r="L567" s="403">
        <v>0</v>
      </c>
      <c r="M567" s="402">
        <v>0</v>
      </c>
      <c r="N567" s="404">
        <v>3813.8601999999983</v>
      </c>
      <c r="O567" s="402">
        <v>53377.17</v>
      </c>
      <c r="P567" s="401">
        <v>53377.17</v>
      </c>
    </row>
    <row r="568" spans="1:16" s="405" customFormat="1" ht="14.25" hidden="1" customHeight="1" x14ac:dyDescent="0.35">
      <c r="A568" s="398" t="s">
        <v>1204</v>
      </c>
      <c r="B568" s="399" t="s">
        <v>1336</v>
      </c>
      <c r="C568" s="399" t="s">
        <v>1337</v>
      </c>
      <c r="D568" s="399" t="s">
        <v>1360</v>
      </c>
      <c r="E568" s="399" t="s">
        <v>1361</v>
      </c>
      <c r="F568" s="400">
        <v>33098678.140000001</v>
      </c>
      <c r="G568" s="401">
        <v>20484714.09</v>
      </c>
      <c r="H568" s="401">
        <v>4663757.62</v>
      </c>
      <c r="I568" s="402">
        <v>8715544.2100000009</v>
      </c>
      <c r="J568" s="402">
        <v>25669010.109999999</v>
      </c>
      <c r="K568" s="401">
        <v>62333026.030000001</v>
      </c>
      <c r="L568" s="403">
        <v>0</v>
      </c>
      <c r="M568" s="402">
        <v>0</v>
      </c>
      <c r="N568" s="404">
        <v>1501.0453999999997</v>
      </c>
      <c r="O568" s="402">
        <v>21007.99</v>
      </c>
      <c r="P568" s="401">
        <v>21007.99</v>
      </c>
    </row>
    <row r="569" spans="1:16" s="405" customFormat="1" ht="14.25" hidden="1" customHeight="1" x14ac:dyDescent="0.35">
      <c r="A569" s="398" t="s">
        <v>1204</v>
      </c>
      <c r="B569" s="399" t="s">
        <v>1336</v>
      </c>
      <c r="C569" s="399" t="s">
        <v>1337</v>
      </c>
      <c r="D569" s="399" t="s">
        <v>1362</v>
      </c>
      <c r="E569" s="399" t="s">
        <v>1363</v>
      </c>
      <c r="F569" s="400">
        <v>20859686.780000001</v>
      </c>
      <c r="G569" s="401">
        <v>11810277.369999999</v>
      </c>
      <c r="H569" s="401">
        <v>2705428.24</v>
      </c>
      <c r="I569" s="402">
        <v>2287179.9300000002</v>
      </c>
      <c r="J569" s="402">
        <v>19489584.460000001</v>
      </c>
      <c r="K569" s="401">
        <v>37992470</v>
      </c>
      <c r="L569" s="403">
        <v>0</v>
      </c>
      <c r="M569" s="402">
        <v>44242.040000000037</v>
      </c>
      <c r="N569" s="404">
        <v>744.69870000000003</v>
      </c>
      <c r="O569" s="402">
        <v>10422.49</v>
      </c>
      <c r="P569" s="401">
        <v>10422.49</v>
      </c>
    </row>
    <row r="570" spans="1:16" s="405" customFormat="1" ht="14.25" hidden="1" customHeight="1" x14ac:dyDescent="0.35">
      <c r="A570" s="398" t="s">
        <v>1204</v>
      </c>
      <c r="B570" s="399" t="s">
        <v>1336</v>
      </c>
      <c r="C570" s="399" t="s">
        <v>1337</v>
      </c>
      <c r="D570" s="399" t="s">
        <v>1364</v>
      </c>
      <c r="E570" s="399" t="s">
        <v>1365</v>
      </c>
      <c r="F570" s="400">
        <v>28304634.449999999</v>
      </c>
      <c r="G570" s="401">
        <v>15589087.140000001</v>
      </c>
      <c r="H570" s="401">
        <v>3440515.61</v>
      </c>
      <c r="I570" s="402">
        <v>3527353.41</v>
      </c>
      <c r="J570" s="402">
        <v>34253161.609999999</v>
      </c>
      <c r="K570" s="401">
        <v>58410117.770000003</v>
      </c>
      <c r="L570" s="403">
        <v>0</v>
      </c>
      <c r="M570" s="402">
        <v>0</v>
      </c>
      <c r="N570" s="404">
        <v>1232.2545999999986</v>
      </c>
      <c r="O570" s="402">
        <v>17246.11</v>
      </c>
      <c r="P570" s="401">
        <v>17246.11</v>
      </c>
    </row>
    <row r="571" spans="1:16" s="405" customFormat="1" ht="14.25" hidden="1" customHeight="1" x14ac:dyDescent="0.35">
      <c r="A571" s="398" t="s">
        <v>1204</v>
      </c>
      <c r="B571" s="399" t="s">
        <v>1336</v>
      </c>
      <c r="C571" s="399" t="s">
        <v>1337</v>
      </c>
      <c r="D571" s="399" t="s">
        <v>1366</v>
      </c>
      <c r="E571" s="399" t="s">
        <v>1367</v>
      </c>
      <c r="F571" s="400">
        <v>36874172.780000001</v>
      </c>
      <c r="G571" s="401">
        <v>24600192.59</v>
      </c>
      <c r="H571" s="401">
        <v>5506880.5899999999</v>
      </c>
      <c r="I571" s="402">
        <v>5919812.2300000004</v>
      </c>
      <c r="J571" s="402">
        <v>17703122.609999999</v>
      </c>
      <c r="K571" s="401">
        <v>56630008.020000003</v>
      </c>
      <c r="L571" s="403">
        <v>0</v>
      </c>
      <c r="M571" s="402">
        <v>0</v>
      </c>
      <c r="N571" s="404">
        <v>1080.9336000000001</v>
      </c>
      <c r="O571" s="402">
        <v>15128.29</v>
      </c>
      <c r="P571" s="401">
        <v>15128.29</v>
      </c>
    </row>
    <row r="572" spans="1:16" s="405" customFormat="1" ht="14.25" hidden="1" customHeight="1" x14ac:dyDescent="0.35">
      <c r="A572" s="398" t="s">
        <v>1204</v>
      </c>
      <c r="B572" s="399" t="s">
        <v>1336</v>
      </c>
      <c r="C572" s="399" t="s">
        <v>1337</v>
      </c>
      <c r="D572" s="399" t="s">
        <v>1368</v>
      </c>
      <c r="E572" s="399" t="s">
        <v>1369</v>
      </c>
      <c r="F572" s="400">
        <v>36690893.68</v>
      </c>
      <c r="G572" s="401">
        <v>23065368.780000001</v>
      </c>
      <c r="H572" s="401">
        <v>5020409.72</v>
      </c>
      <c r="I572" s="402">
        <v>7054324.2300000004</v>
      </c>
      <c r="J572" s="402">
        <v>21219005.380000003</v>
      </c>
      <c r="K572" s="401">
        <v>58359108.109999999</v>
      </c>
      <c r="L572" s="403">
        <v>0</v>
      </c>
      <c r="M572" s="402">
        <v>0</v>
      </c>
      <c r="N572" s="404">
        <v>1261.5794999999989</v>
      </c>
      <c r="O572" s="402">
        <v>17656.53</v>
      </c>
      <c r="P572" s="401">
        <v>17656.53</v>
      </c>
    </row>
    <row r="573" spans="1:16" s="405" customFormat="1" ht="14.25" hidden="1" customHeight="1" x14ac:dyDescent="0.35">
      <c r="A573" s="398" t="s">
        <v>1204</v>
      </c>
      <c r="B573" s="399" t="s">
        <v>1336</v>
      </c>
      <c r="C573" s="399" t="s">
        <v>1337</v>
      </c>
      <c r="D573" s="399" t="s">
        <v>1370</v>
      </c>
      <c r="E573" s="399" t="s">
        <v>1371</v>
      </c>
      <c r="F573" s="400">
        <v>161138123.15000001</v>
      </c>
      <c r="G573" s="401">
        <v>73030457.829999998</v>
      </c>
      <c r="H573" s="401">
        <v>15146314.689999999</v>
      </c>
      <c r="I573" s="402">
        <v>75901110.659999996</v>
      </c>
      <c r="J573" s="402">
        <v>112759534.72999999</v>
      </c>
      <c r="K573" s="401">
        <v>279637417.91000003</v>
      </c>
      <c r="L573" s="403">
        <v>0</v>
      </c>
      <c r="M573" s="402">
        <v>0</v>
      </c>
      <c r="N573" s="404">
        <v>14616.11455394</v>
      </c>
      <c r="O573" s="402">
        <v>204560.93</v>
      </c>
      <c r="P573" s="401">
        <v>204560.93</v>
      </c>
    </row>
    <row r="574" spans="1:16" s="405" customFormat="1" ht="14.25" hidden="1" customHeight="1" x14ac:dyDescent="0.35">
      <c r="A574" s="398" t="s">
        <v>1204</v>
      </c>
      <c r="B574" s="399" t="s">
        <v>1336</v>
      </c>
      <c r="C574" s="399" t="s">
        <v>1337</v>
      </c>
      <c r="D574" s="399" t="s">
        <v>1372</v>
      </c>
      <c r="E574" s="399" t="s">
        <v>1373</v>
      </c>
      <c r="F574" s="400">
        <v>31609200.859999999</v>
      </c>
      <c r="G574" s="401">
        <v>22445029.43</v>
      </c>
      <c r="H574" s="401">
        <v>4895607.66</v>
      </c>
      <c r="I574" s="402">
        <v>8714560.3499999996</v>
      </c>
      <c r="J574" s="402">
        <v>32495776.41</v>
      </c>
      <c r="K574" s="401">
        <v>70550973.849999994</v>
      </c>
      <c r="L574" s="403">
        <v>0</v>
      </c>
      <c r="M574" s="402">
        <v>0</v>
      </c>
      <c r="N574" s="404">
        <v>1262.259499999999</v>
      </c>
      <c r="O574" s="402">
        <v>17666.05</v>
      </c>
      <c r="P574" s="401">
        <v>17666.05</v>
      </c>
    </row>
    <row r="575" spans="1:16" s="405" customFormat="1" ht="14.25" hidden="1" customHeight="1" x14ac:dyDescent="0.35">
      <c r="A575" s="398" t="s">
        <v>1204</v>
      </c>
      <c r="B575" s="399" t="s">
        <v>1375</v>
      </c>
      <c r="C575" s="399" t="s">
        <v>1376</v>
      </c>
      <c r="D575" s="399" t="s">
        <v>1377</v>
      </c>
      <c r="E575" s="399" t="s">
        <v>1378</v>
      </c>
      <c r="F575" s="400">
        <v>128746308.27</v>
      </c>
      <c r="G575" s="401">
        <v>39841288.759999998</v>
      </c>
      <c r="H575" s="401">
        <v>8149195.5099999998</v>
      </c>
      <c r="I575" s="402">
        <v>72440567.75</v>
      </c>
      <c r="J575" s="402">
        <v>126321794.74000001</v>
      </c>
      <c r="K575" s="401">
        <v>247752846.75999999</v>
      </c>
      <c r="L575" s="403">
        <v>0</v>
      </c>
      <c r="M575" s="402">
        <v>0</v>
      </c>
      <c r="N575" s="404">
        <v>24362.369299119935</v>
      </c>
      <c r="O575" s="402">
        <v>340965.38</v>
      </c>
      <c r="P575" s="401">
        <v>340965.38</v>
      </c>
    </row>
    <row r="576" spans="1:16" s="405" customFormat="1" ht="14.25" hidden="1" customHeight="1" x14ac:dyDescent="0.35">
      <c r="A576" s="398" t="s">
        <v>1204</v>
      </c>
      <c r="B576" s="399" t="s">
        <v>1375</v>
      </c>
      <c r="C576" s="399" t="s">
        <v>1376</v>
      </c>
      <c r="D576" s="399" t="s">
        <v>1379</v>
      </c>
      <c r="E576" s="399" t="s">
        <v>1380</v>
      </c>
      <c r="F576" s="400">
        <v>38667037.390000001</v>
      </c>
      <c r="G576" s="401">
        <v>29916229.449999999</v>
      </c>
      <c r="H576" s="401">
        <v>6267631.1799999997</v>
      </c>
      <c r="I576" s="402">
        <v>4485818.0599999996</v>
      </c>
      <c r="J576" s="402">
        <v>13480037.330000002</v>
      </c>
      <c r="K576" s="401">
        <v>55649716.020000003</v>
      </c>
      <c r="L576" s="403">
        <v>0</v>
      </c>
      <c r="M576" s="402">
        <v>91874.200000000186</v>
      </c>
      <c r="N576" s="404">
        <v>858.1945999999997</v>
      </c>
      <c r="O576" s="402">
        <v>12010.93</v>
      </c>
      <c r="P576" s="401">
        <v>12010.93</v>
      </c>
    </row>
    <row r="577" spans="1:16" s="405" customFormat="1" ht="14.25" hidden="1" customHeight="1" x14ac:dyDescent="0.35">
      <c r="A577" s="398" t="s">
        <v>1204</v>
      </c>
      <c r="B577" s="399" t="s">
        <v>1375</v>
      </c>
      <c r="C577" s="399" t="s">
        <v>1376</v>
      </c>
      <c r="D577" s="399" t="s">
        <v>1381</v>
      </c>
      <c r="E577" s="399" t="s">
        <v>1382</v>
      </c>
      <c r="F577" s="400">
        <v>34856173.670000002</v>
      </c>
      <c r="G577" s="401">
        <v>25318934.32</v>
      </c>
      <c r="H577" s="401">
        <v>5946576.8499999996</v>
      </c>
      <c r="I577" s="402">
        <v>5808924.4400000004</v>
      </c>
      <c r="J577" s="402">
        <v>43135015.239999995</v>
      </c>
      <c r="K577" s="401">
        <v>84709450.849999994</v>
      </c>
      <c r="L577" s="403">
        <v>0</v>
      </c>
      <c r="M577" s="402">
        <v>0</v>
      </c>
      <c r="N577" s="404">
        <v>1235.6139999999991</v>
      </c>
      <c r="O577" s="402">
        <v>17293.13</v>
      </c>
      <c r="P577" s="401">
        <v>17293.13</v>
      </c>
    </row>
    <row r="578" spans="1:16" s="405" customFormat="1" ht="14.25" hidden="1" customHeight="1" x14ac:dyDescent="0.35">
      <c r="A578" s="398" t="s">
        <v>1204</v>
      </c>
      <c r="B578" s="399" t="s">
        <v>1375</v>
      </c>
      <c r="C578" s="399" t="s">
        <v>1376</v>
      </c>
      <c r="D578" s="399" t="s">
        <v>1383</v>
      </c>
      <c r="E578" s="399" t="s">
        <v>1384</v>
      </c>
      <c r="F578" s="400">
        <v>24490811.07</v>
      </c>
      <c r="G578" s="401">
        <v>18854890.960000001</v>
      </c>
      <c r="H578" s="401">
        <v>4221118.45</v>
      </c>
      <c r="I578" s="402">
        <v>2574405.2599999998</v>
      </c>
      <c r="J578" s="402">
        <v>33829956.460000001</v>
      </c>
      <c r="K578" s="401">
        <v>61780371.130000003</v>
      </c>
      <c r="L578" s="403">
        <v>0</v>
      </c>
      <c r="M578" s="402">
        <v>291795.12000000011</v>
      </c>
      <c r="N578" s="404">
        <v>800.21469999999965</v>
      </c>
      <c r="O578" s="402">
        <v>11199.47</v>
      </c>
      <c r="P578" s="401">
        <v>11199.47</v>
      </c>
    </row>
    <row r="579" spans="1:16" s="405" customFormat="1" ht="14.25" hidden="1" customHeight="1" x14ac:dyDescent="0.35">
      <c r="A579" s="398" t="s">
        <v>1204</v>
      </c>
      <c r="B579" s="399" t="s">
        <v>1375</v>
      </c>
      <c r="C579" s="399" t="s">
        <v>1376</v>
      </c>
      <c r="D579" s="399" t="s">
        <v>1385</v>
      </c>
      <c r="E579" s="399" t="s">
        <v>1386</v>
      </c>
      <c r="F579" s="400">
        <v>21873254.91</v>
      </c>
      <c r="G579" s="401">
        <v>13313577.550000001</v>
      </c>
      <c r="H579" s="401">
        <v>2894308.14</v>
      </c>
      <c r="I579" s="402">
        <v>1443671.2</v>
      </c>
      <c r="J579" s="402">
        <v>14986506.299999999</v>
      </c>
      <c r="K579" s="401">
        <v>33838063.189999998</v>
      </c>
      <c r="L579" s="403">
        <v>0</v>
      </c>
      <c r="M579" s="402">
        <v>30208.620000000112</v>
      </c>
      <c r="N579" s="404">
        <v>521.77459999999985</v>
      </c>
      <c r="O579" s="402">
        <v>7302.54</v>
      </c>
      <c r="P579" s="401">
        <v>7302.54</v>
      </c>
    </row>
    <row r="580" spans="1:16" s="405" customFormat="1" ht="14.25" hidden="1" customHeight="1" x14ac:dyDescent="0.35">
      <c r="A580" s="398" t="s">
        <v>1204</v>
      </c>
      <c r="B580" s="399" t="s">
        <v>1375</v>
      </c>
      <c r="C580" s="399" t="s">
        <v>1376</v>
      </c>
      <c r="D580" s="399" t="s">
        <v>1387</v>
      </c>
      <c r="E580" s="399" t="s">
        <v>1388</v>
      </c>
      <c r="F580" s="400">
        <v>23334103.899999999</v>
      </c>
      <c r="G580" s="401">
        <v>14192350.76</v>
      </c>
      <c r="H580" s="401">
        <v>3328178.18</v>
      </c>
      <c r="I580" s="402">
        <v>2035245.17</v>
      </c>
      <c r="J580" s="402">
        <v>27106280.34</v>
      </c>
      <c r="K580" s="401">
        <v>49162054.450000003</v>
      </c>
      <c r="L580" s="403">
        <v>0</v>
      </c>
      <c r="M580" s="402">
        <v>0</v>
      </c>
      <c r="N580" s="404">
        <v>1184.6964999999989</v>
      </c>
      <c r="O580" s="402">
        <v>16580.509999999998</v>
      </c>
      <c r="P580" s="401">
        <v>16580.509999999998</v>
      </c>
    </row>
    <row r="581" spans="1:16" s="405" customFormat="1" ht="14.25" hidden="1" customHeight="1" x14ac:dyDescent="0.35">
      <c r="A581" s="398" t="s">
        <v>1204</v>
      </c>
      <c r="B581" s="399" t="s">
        <v>1375</v>
      </c>
      <c r="C581" s="399" t="s">
        <v>1376</v>
      </c>
      <c r="D581" s="399" t="s">
        <v>1389</v>
      </c>
      <c r="E581" s="399" t="s">
        <v>1390</v>
      </c>
      <c r="F581" s="400">
        <v>45321844.409999996</v>
      </c>
      <c r="G581" s="401">
        <v>28727823.59</v>
      </c>
      <c r="H581" s="401">
        <v>6448031.6299999999</v>
      </c>
      <c r="I581" s="402">
        <v>5960166.2999999998</v>
      </c>
      <c r="J581" s="402">
        <v>48977192.439999998</v>
      </c>
      <c r="K581" s="401">
        <v>93713213.959999993</v>
      </c>
      <c r="L581" s="403">
        <v>0</v>
      </c>
      <c r="M581" s="402">
        <v>0</v>
      </c>
      <c r="N581" s="404">
        <v>1622.3510000000006</v>
      </c>
      <c r="O581" s="402">
        <v>22705.74</v>
      </c>
      <c r="P581" s="401">
        <v>22705.74</v>
      </c>
    </row>
    <row r="582" spans="1:16" s="405" customFormat="1" ht="14.25" hidden="1" customHeight="1" x14ac:dyDescent="0.35">
      <c r="A582" s="398" t="s">
        <v>1204</v>
      </c>
      <c r="B582" s="399" t="s">
        <v>1375</v>
      </c>
      <c r="C582" s="399" t="s">
        <v>1376</v>
      </c>
      <c r="D582" s="399" t="s">
        <v>1391</v>
      </c>
      <c r="E582" s="399" t="s">
        <v>1392</v>
      </c>
      <c r="F582" s="400">
        <v>58889415.840000004</v>
      </c>
      <c r="G582" s="401">
        <v>32222908.620000001</v>
      </c>
      <c r="H582" s="401">
        <v>7144619.1399999997</v>
      </c>
      <c r="I582" s="402">
        <v>12483591.23</v>
      </c>
      <c r="J582" s="402">
        <v>24287593.460000001</v>
      </c>
      <c r="K582" s="401">
        <v>79738712.450000003</v>
      </c>
      <c r="L582" s="403">
        <v>0</v>
      </c>
      <c r="M582" s="402">
        <v>0</v>
      </c>
      <c r="N582" s="404">
        <v>2996.4454000000005</v>
      </c>
      <c r="O582" s="402">
        <v>41936.980000000003</v>
      </c>
      <c r="P582" s="401">
        <v>41936.980000000003</v>
      </c>
    </row>
    <row r="583" spans="1:16" s="405" customFormat="1" ht="14.25" hidden="1" customHeight="1" x14ac:dyDescent="0.35">
      <c r="A583" s="398" t="s">
        <v>1204</v>
      </c>
      <c r="B583" s="399" t="s">
        <v>1375</v>
      </c>
      <c r="C583" s="399" t="s">
        <v>1376</v>
      </c>
      <c r="D583" s="399" t="s">
        <v>1393</v>
      </c>
      <c r="E583" s="399" t="s">
        <v>1394</v>
      </c>
      <c r="F583" s="400">
        <v>34706158.960000001</v>
      </c>
      <c r="G583" s="401">
        <v>27297906.199999999</v>
      </c>
      <c r="H583" s="401">
        <v>5803973.8399999999</v>
      </c>
      <c r="I583" s="402">
        <v>4352608.51</v>
      </c>
      <c r="J583" s="402">
        <v>27467932.939999998</v>
      </c>
      <c r="K583" s="401">
        <v>66722421.490000002</v>
      </c>
      <c r="L583" s="403">
        <v>0</v>
      </c>
      <c r="M583" s="402">
        <v>0</v>
      </c>
      <c r="N583" s="404">
        <v>992.04209999999966</v>
      </c>
      <c r="O583" s="402">
        <v>13884.2</v>
      </c>
      <c r="P583" s="401">
        <v>13884.2</v>
      </c>
    </row>
    <row r="584" spans="1:16" s="405" customFormat="1" ht="14.25" hidden="1" customHeight="1" x14ac:dyDescent="0.35">
      <c r="A584" s="398" t="s">
        <v>1204</v>
      </c>
      <c r="B584" s="399" t="s">
        <v>1375</v>
      </c>
      <c r="C584" s="399" t="s">
        <v>1376</v>
      </c>
      <c r="D584" s="399" t="s">
        <v>1395</v>
      </c>
      <c r="E584" s="399" t="s">
        <v>1396</v>
      </c>
      <c r="F584" s="400">
        <v>43365508.409999996</v>
      </c>
      <c r="G584" s="401">
        <v>30128834.5</v>
      </c>
      <c r="H584" s="401">
        <v>6648901.2699999996</v>
      </c>
      <c r="I584" s="402">
        <v>8798059.8900000006</v>
      </c>
      <c r="J584" s="402">
        <v>40023692.480000004</v>
      </c>
      <c r="K584" s="401">
        <v>88799488.140000001</v>
      </c>
      <c r="L584" s="403">
        <v>0</v>
      </c>
      <c r="M584" s="402">
        <v>0</v>
      </c>
      <c r="N584" s="404">
        <v>1664.8900999999996</v>
      </c>
      <c r="O584" s="402">
        <v>23301.09</v>
      </c>
      <c r="P584" s="401">
        <v>23301.09</v>
      </c>
    </row>
    <row r="585" spans="1:16" s="405" customFormat="1" ht="14.25" hidden="1" customHeight="1" x14ac:dyDescent="0.35">
      <c r="A585" s="398" t="s">
        <v>1204</v>
      </c>
      <c r="B585" s="399" t="s">
        <v>1375</v>
      </c>
      <c r="C585" s="399" t="s">
        <v>1376</v>
      </c>
      <c r="D585" s="399" t="s">
        <v>1397</v>
      </c>
      <c r="E585" s="399" t="s">
        <v>1398</v>
      </c>
      <c r="F585" s="400">
        <v>51586167.869999997</v>
      </c>
      <c r="G585" s="401">
        <v>22686639.440000001</v>
      </c>
      <c r="H585" s="401">
        <v>5721732.4100000001</v>
      </c>
      <c r="I585" s="402">
        <v>14639122.199999999</v>
      </c>
      <c r="J585" s="402">
        <v>46644167.829999998</v>
      </c>
      <c r="K585" s="401">
        <v>95691661.879999995</v>
      </c>
      <c r="L585" s="403">
        <v>0</v>
      </c>
      <c r="M585" s="402">
        <v>84306.059999994934</v>
      </c>
      <c r="N585" s="404">
        <v>4809.8585000000112</v>
      </c>
      <c r="O585" s="402">
        <v>67316.740000000005</v>
      </c>
      <c r="P585" s="401">
        <v>67316.740000000005</v>
      </c>
    </row>
    <row r="586" spans="1:16" s="405" customFormat="1" ht="14.25" hidden="1" customHeight="1" x14ac:dyDescent="0.35">
      <c r="A586" s="398" t="s">
        <v>1204</v>
      </c>
      <c r="B586" s="399" t="s">
        <v>1375</v>
      </c>
      <c r="C586" s="399" t="s">
        <v>1376</v>
      </c>
      <c r="D586" s="399" t="s">
        <v>1399</v>
      </c>
      <c r="E586" s="399" t="s">
        <v>1400</v>
      </c>
      <c r="F586" s="400">
        <v>13857553.119999999</v>
      </c>
      <c r="G586" s="401">
        <v>8543621.2799999993</v>
      </c>
      <c r="H586" s="401">
        <v>1863408.75</v>
      </c>
      <c r="I586" s="402">
        <v>1038539.35</v>
      </c>
      <c r="J586" s="402">
        <v>12221238.85</v>
      </c>
      <c r="K586" s="401">
        <v>24466808.23</v>
      </c>
      <c r="L586" s="403">
        <v>0</v>
      </c>
      <c r="M586" s="402">
        <v>0</v>
      </c>
      <c r="N586" s="404">
        <v>401.38989999999995</v>
      </c>
      <c r="O586" s="402">
        <v>5617.68</v>
      </c>
      <c r="P586" s="401">
        <v>5617.68</v>
      </c>
    </row>
    <row r="587" spans="1:16" s="405" customFormat="1" ht="14.25" hidden="1" customHeight="1" x14ac:dyDescent="0.35">
      <c r="A587" s="398" t="s">
        <v>1402</v>
      </c>
      <c r="B587" s="399" t="s">
        <v>1403</v>
      </c>
      <c r="C587" s="399" t="s">
        <v>1404</v>
      </c>
      <c r="D587" s="399" t="s">
        <v>1405</v>
      </c>
      <c r="E587" s="399" t="s">
        <v>1406</v>
      </c>
      <c r="F587" s="400">
        <v>30966840.949999999</v>
      </c>
      <c r="G587" s="401">
        <v>28527222.469999999</v>
      </c>
      <c r="H587" s="401">
        <v>5507897.3600000003</v>
      </c>
      <c r="I587" s="402">
        <v>0</v>
      </c>
      <c r="J587" s="402">
        <v>9423805</v>
      </c>
      <c r="K587" s="401">
        <v>43458924.829999998</v>
      </c>
      <c r="L587" s="403">
        <v>0</v>
      </c>
      <c r="M587" s="402">
        <v>0</v>
      </c>
      <c r="N587" s="404">
        <v>0</v>
      </c>
      <c r="O587" s="402">
        <v>0</v>
      </c>
      <c r="P587" s="401">
        <v>0</v>
      </c>
    </row>
    <row r="588" spans="1:16" s="405" customFormat="1" ht="14.25" hidden="1" customHeight="1" x14ac:dyDescent="0.35">
      <c r="A588" s="398" t="s">
        <v>1402</v>
      </c>
      <c r="B588" s="399" t="s">
        <v>1403</v>
      </c>
      <c r="C588" s="399" t="s">
        <v>1404</v>
      </c>
      <c r="D588" s="399" t="s">
        <v>1407</v>
      </c>
      <c r="E588" s="399" t="s">
        <v>1408</v>
      </c>
      <c r="F588" s="400">
        <v>735974166.07000005</v>
      </c>
      <c r="G588" s="401">
        <v>0</v>
      </c>
      <c r="H588" s="401">
        <v>0</v>
      </c>
      <c r="I588" s="402">
        <v>545182288.09000003</v>
      </c>
      <c r="J588" s="402">
        <v>1136523302.46</v>
      </c>
      <c r="K588" s="401">
        <v>1681705590.55</v>
      </c>
      <c r="L588" s="403">
        <v>0</v>
      </c>
      <c r="M588" s="402">
        <v>1245956.8399999142</v>
      </c>
      <c r="N588" s="404">
        <v>157790.43443630042</v>
      </c>
      <c r="O588" s="402">
        <v>2208367.9300000002</v>
      </c>
      <c r="P588" s="401">
        <v>2208367.9300000002</v>
      </c>
    </row>
    <row r="589" spans="1:16" s="405" customFormat="1" ht="14.25" hidden="1" customHeight="1" x14ac:dyDescent="0.35">
      <c r="A589" s="398" t="s">
        <v>1402</v>
      </c>
      <c r="B589" s="399" t="s">
        <v>1403</v>
      </c>
      <c r="C589" s="399" t="s">
        <v>1404</v>
      </c>
      <c r="D589" s="399" t="s">
        <v>1409</v>
      </c>
      <c r="E589" s="399" t="s">
        <v>1410</v>
      </c>
      <c r="F589" s="400">
        <v>80982111.719999999</v>
      </c>
      <c r="G589" s="401">
        <v>51362086.859999999</v>
      </c>
      <c r="H589" s="401">
        <v>9919480.6300000008</v>
      </c>
      <c r="I589" s="402">
        <v>22145401</v>
      </c>
      <c r="J589" s="402">
        <v>89854403.200000003</v>
      </c>
      <c r="K589" s="401">
        <v>173281371.69</v>
      </c>
      <c r="L589" s="403">
        <v>0</v>
      </c>
      <c r="M589" s="402">
        <v>0</v>
      </c>
      <c r="N589" s="404">
        <v>5026.0691000000079</v>
      </c>
      <c r="O589" s="402">
        <v>70342.73</v>
      </c>
      <c r="P589" s="401">
        <v>70342.73</v>
      </c>
    </row>
    <row r="590" spans="1:16" s="405" customFormat="1" ht="14.25" hidden="1" customHeight="1" x14ac:dyDescent="0.35">
      <c r="A590" s="398" t="s">
        <v>1402</v>
      </c>
      <c r="B590" s="399" t="s">
        <v>1403</v>
      </c>
      <c r="C590" s="399" t="s">
        <v>1404</v>
      </c>
      <c r="D590" s="399" t="s">
        <v>1411</v>
      </c>
      <c r="E590" s="399" t="s">
        <v>1412</v>
      </c>
      <c r="F590" s="400">
        <v>67107297.990000002</v>
      </c>
      <c r="G590" s="401">
        <v>45726524.630000003</v>
      </c>
      <c r="H590" s="401">
        <v>8831270.3699999992</v>
      </c>
      <c r="I590" s="402">
        <v>10660397.859999999</v>
      </c>
      <c r="J590" s="402">
        <v>45332389.18</v>
      </c>
      <c r="K590" s="401">
        <v>110550582.04000001</v>
      </c>
      <c r="L590" s="403">
        <v>0</v>
      </c>
      <c r="M590" s="402">
        <v>0</v>
      </c>
      <c r="N590" s="404">
        <v>2203.730500000001</v>
      </c>
      <c r="O590" s="402">
        <v>30842.48</v>
      </c>
      <c r="P590" s="401">
        <v>30842.48</v>
      </c>
    </row>
    <row r="591" spans="1:16" s="405" customFormat="1" ht="14.25" hidden="1" customHeight="1" x14ac:dyDescent="0.35">
      <c r="A591" s="398" t="s">
        <v>1402</v>
      </c>
      <c r="B591" s="399" t="s">
        <v>1403</v>
      </c>
      <c r="C591" s="399" t="s">
        <v>1404</v>
      </c>
      <c r="D591" s="399" t="s">
        <v>1413</v>
      </c>
      <c r="E591" s="399" t="s">
        <v>1414</v>
      </c>
      <c r="F591" s="400">
        <v>61736211.600000001</v>
      </c>
      <c r="G591" s="401">
        <v>45391624.359999999</v>
      </c>
      <c r="H591" s="401">
        <v>8765436.5399999991</v>
      </c>
      <c r="I591" s="402">
        <v>6094077.4100000001</v>
      </c>
      <c r="J591" s="402">
        <v>79104005.319999993</v>
      </c>
      <c r="K591" s="401">
        <v>139355143.63</v>
      </c>
      <c r="L591" s="403">
        <v>0</v>
      </c>
      <c r="M591" s="402">
        <v>0</v>
      </c>
      <c r="N591" s="404">
        <v>1352.7403000000006</v>
      </c>
      <c r="O591" s="402">
        <v>18932.38</v>
      </c>
      <c r="P591" s="401">
        <v>18932.38</v>
      </c>
    </row>
    <row r="592" spans="1:16" s="405" customFormat="1" ht="14.25" hidden="1" customHeight="1" x14ac:dyDescent="0.35">
      <c r="A592" s="398" t="s">
        <v>1402</v>
      </c>
      <c r="B592" s="399" t="s">
        <v>1403</v>
      </c>
      <c r="C592" s="399" t="s">
        <v>1404</v>
      </c>
      <c r="D592" s="399" t="s">
        <v>1415</v>
      </c>
      <c r="E592" s="399" t="s">
        <v>1416</v>
      </c>
      <c r="F592" s="400">
        <v>31530084.649999999</v>
      </c>
      <c r="G592" s="401">
        <v>17947522.850000001</v>
      </c>
      <c r="H592" s="401">
        <v>3472507.31</v>
      </c>
      <c r="I592" s="402">
        <v>9665149.1500000004</v>
      </c>
      <c r="J592" s="402">
        <v>26223778.369999997</v>
      </c>
      <c r="K592" s="401">
        <v>57308957.68</v>
      </c>
      <c r="L592" s="403">
        <v>0</v>
      </c>
      <c r="M592" s="402">
        <v>0</v>
      </c>
      <c r="N592" s="404">
        <v>1567.7305000000015</v>
      </c>
      <c r="O592" s="402">
        <v>21941.29</v>
      </c>
      <c r="P592" s="401">
        <v>21941.29</v>
      </c>
    </row>
    <row r="593" spans="1:16" s="405" customFormat="1" ht="14.25" hidden="1" customHeight="1" x14ac:dyDescent="0.35">
      <c r="A593" s="398" t="s">
        <v>1402</v>
      </c>
      <c r="B593" s="399" t="s">
        <v>1403</v>
      </c>
      <c r="C593" s="399" t="s">
        <v>1404</v>
      </c>
      <c r="D593" s="399" t="s">
        <v>1417</v>
      </c>
      <c r="E593" s="399" t="s">
        <v>1418</v>
      </c>
      <c r="F593" s="400">
        <v>55822985.340000004</v>
      </c>
      <c r="G593" s="401">
        <v>38369038.259999998</v>
      </c>
      <c r="H593" s="401">
        <v>7409724.21</v>
      </c>
      <c r="I593" s="402">
        <v>9420532.4100000001</v>
      </c>
      <c r="J593" s="402">
        <v>37363652.840000004</v>
      </c>
      <c r="K593" s="401">
        <v>92562947.719999999</v>
      </c>
      <c r="L593" s="403">
        <v>0</v>
      </c>
      <c r="M593" s="402">
        <v>0</v>
      </c>
      <c r="N593" s="404">
        <v>2469.1003000000023</v>
      </c>
      <c r="O593" s="402">
        <v>34556.480000000003</v>
      </c>
      <c r="P593" s="401">
        <v>34556.480000000003</v>
      </c>
    </row>
    <row r="594" spans="1:16" s="405" customFormat="1" ht="14.25" hidden="1" customHeight="1" x14ac:dyDescent="0.35">
      <c r="A594" s="398" t="s">
        <v>1402</v>
      </c>
      <c r="B594" s="399" t="s">
        <v>1403</v>
      </c>
      <c r="C594" s="399" t="s">
        <v>1404</v>
      </c>
      <c r="D594" s="399" t="s">
        <v>1419</v>
      </c>
      <c r="E594" s="399" t="s">
        <v>1420</v>
      </c>
      <c r="F594" s="400">
        <v>61929279.689999998</v>
      </c>
      <c r="G594" s="401">
        <v>38751711.280000001</v>
      </c>
      <c r="H594" s="401">
        <v>7481256.0999999996</v>
      </c>
      <c r="I594" s="402">
        <v>19686561.550000001</v>
      </c>
      <c r="J594" s="402">
        <v>55066000.790000007</v>
      </c>
      <c r="K594" s="401">
        <v>120985529.72</v>
      </c>
      <c r="L594" s="403">
        <v>0</v>
      </c>
      <c r="M594" s="402">
        <v>0</v>
      </c>
      <c r="N594" s="404">
        <v>4588.2032000000017</v>
      </c>
      <c r="O594" s="402">
        <v>64214.54</v>
      </c>
      <c r="P594" s="401">
        <v>64214.54</v>
      </c>
    </row>
    <row r="595" spans="1:16" s="405" customFormat="1" ht="14.25" hidden="1" customHeight="1" x14ac:dyDescent="0.35">
      <c r="A595" s="398" t="s">
        <v>1402</v>
      </c>
      <c r="B595" s="399" t="s">
        <v>1403</v>
      </c>
      <c r="C595" s="399" t="s">
        <v>1404</v>
      </c>
      <c r="D595" s="399" t="s">
        <v>1421</v>
      </c>
      <c r="E595" s="399" t="s">
        <v>1422</v>
      </c>
      <c r="F595" s="400">
        <v>102080533.56</v>
      </c>
      <c r="G595" s="401">
        <v>66128619.380000003</v>
      </c>
      <c r="H595" s="401">
        <v>12770824.960000001</v>
      </c>
      <c r="I595" s="402">
        <v>32692787.949999999</v>
      </c>
      <c r="J595" s="402">
        <v>50561676.780000001</v>
      </c>
      <c r="K595" s="401">
        <v>162153909.06999999</v>
      </c>
      <c r="L595" s="403">
        <v>0</v>
      </c>
      <c r="M595" s="402">
        <v>0</v>
      </c>
      <c r="N595" s="404">
        <v>6596.9717000000028</v>
      </c>
      <c r="O595" s="402">
        <v>92328.42</v>
      </c>
      <c r="P595" s="401">
        <v>92328.42</v>
      </c>
    </row>
    <row r="596" spans="1:16" s="405" customFormat="1" ht="14.25" hidden="1" customHeight="1" x14ac:dyDescent="0.35">
      <c r="A596" s="398" t="s">
        <v>1402</v>
      </c>
      <c r="B596" s="399" t="s">
        <v>1403</v>
      </c>
      <c r="C596" s="399" t="s">
        <v>1404</v>
      </c>
      <c r="D596" s="399" t="s">
        <v>1423</v>
      </c>
      <c r="E596" s="399" t="s">
        <v>1424</v>
      </c>
      <c r="F596" s="400">
        <v>58508246.030000001</v>
      </c>
      <c r="G596" s="401">
        <v>39460153.140000001</v>
      </c>
      <c r="H596" s="401">
        <v>7618520.5</v>
      </c>
      <c r="I596" s="402">
        <v>6710436.4299999997</v>
      </c>
      <c r="J596" s="402">
        <v>37570638.010000005</v>
      </c>
      <c r="K596" s="401">
        <v>91359748.079999998</v>
      </c>
      <c r="L596" s="403">
        <v>0</v>
      </c>
      <c r="M596" s="402">
        <v>0</v>
      </c>
      <c r="N596" s="404">
        <v>2159.7869000000001</v>
      </c>
      <c r="O596" s="402">
        <v>30227.46</v>
      </c>
      <c r="P596" s="401">
        <v>30227.46</v>
      </c>
    </row>
    <row r="597" spans="1:16" s="405" customFormat="1" ht="14.25" hidden="1" customHeight="1" x14ac:dyDescent="0.35">
      <c r="A597" s="398" t="s">
        <v>1402</v>
      </c>
      <c r="B597" s="399" t="s">
        <v>1403</v>
      </c>
      <c r="C597" s="399" t="s">
        <v>1404</v>
      </c>
      <c r="D597" s="399" t="s">
        <v>1425</v>
      </c>
      <c r="E597" s="399" t="s">
        <v>1426</v>
      </c>
      <c r="F597" s="400">
        <v>76150934.159999996</v>
      </c>
      <c r="G597" s="401">
        <v>55734091.289999999</v>
      </c>
      <c r="H597" s="401">
        <v>10763366.140000001</v>
      </c>
      <c r="I597" s="402">
        <v>18150273.16</v>
      </c>
      <c r="J597" s="402">
        <v>45210476.480000004</v>
      </c>
      <c r="K597" s="401">
        <v>129858207.06999999</v>
      </c>
      <c r="L597" s="403">
        <v>0</v>
      </c>
      <c r="M597" s="402">
        <v>0</v>
      </c>
      <c r="N597" s="404">
        <v>3965.6136999999994</v>
      </c>
      <c r="O597" s="402">
        <v>55501.05</v>
      </c>
      <c r="P597" s="401">
        <v>55501.05</v>
      </c>
    </row>
    <row r="598" spans="1:16" s="405" customFormat="1" ht="14.25" hidden="1" customHeight="1" x14ac:dyDescent="0.35">
      <c r="A598" s="398" t="s">
        <v>1402</v>
      </c>
      <c r="B598" s="399" t="s">
        <v>1403</v>
      </c>
      <c r="C598" s="399" t="s">
        <v>1404</v>
      </c>
      <c r="D598" s="399" t="s">
        <v>1427</v>
      </c>
      <c r="E598" s="399" t="s">
        <v>1428</v>
      </c>
      <c r="F598" s="400">
        <v>36199854.810000002</v>
      </c>
      <c r="G598" s="401">
        <v>23702672.329999998</v>
      </c>
      <c r="H598" s="401">
        <v>4579525.43</v>
      </c>
      <c r="I598" s="402">
        <v>8903133.7699999996</v>
      </c>
      <c r="J598" s="402">
        <v>14494756.48</v>
      </c>
      <c r="K598" s="401">
        <v>51680088.009999998</v>
      </c>
      <c r="L598" s="403">
        <v>0</v>
      </c>
      <c r="M598" s="402">
        <v>0</v>
      </c>
      <c r="N598" s="404">
        <v>1733.8679999999999</v>
      </c>
      <c r="O598" s="402">
        <v>24266.48</v>
      </c>
      <c r="P598" s="401">
        <v>24266.48</v>
      </c>
    </row>
    <row r="599" spans="1:16" s="405" customFormat="1" ht="14.25" hidden="1" customHeight="1" x14ac:dyDescent="0.35">
      <c r="A599" s="398" t="s">
        <v>1402</v>
      </c>
      <c r="B599" s="399" t="s">
        <v>1403</v>
      </c>
      <c r="C599" s="399" t="s">
        <v>1404</v>
      </c>
      <c r="D599" s="399" t="s">
        <v>1429</v>
      </c>
      <c r="E599" s="399" t="s">
        <v>1430</v>
      </c>
      <c r="F599" s="400">
        <v>92857248.859999999</v>
      </c>
      <c r="G599" s="401">
        <v>44774928</v>
      </c>
      <c r="H599" s="401">
        <v>8644902.5</v>
      </c>
      <c r="I599" s="402">
        <v>37140472.960000001</v>
      </c>
      <c r="J599" s="402">
        <v>96914911.379999995</v>
      </c>
      <c r="K599" s="401">
        <v>187475214.84</v>
      </c>
      <c r="L599" s="403">
        <v>0</v>
      </c>
      <c r="M599" s="402">
        <v>0</v>
      </c>
      <c r="N599" s="404">
        <v>7758.5055999999968</v>
      </c>
      <c r="O599" s="402">
        <v>108584.75</v>
      </c>
      <c r="P599" s="401">
        <v>108584.75</v>
      </c>
    </row>
    <row r="600" spans="1:16" s="405" customFormat="1" ht="14.25" hidden="1" customHeight="1" x14ac:dyDescent="0.35">
      <c r="A600" s="398" t="s">
        <v>1402</v>
      </c>
      <c r="B600" s="399" t="s">
        <v>1403</v>
      </c>
      <c r="C600" s="399" t="s">
        <v>1404</v>
      </c>
      <c r="D600" s="399" t="s">
        <v>1431</v>
      </c>
      <c r="E600" s="399" t="s">
        <v>1432</v>
      </c>
      <c r="F600" s="400">
        <v>66637911.390000001</v>
      </c>
      <c r="G600" s="401">
        <v>42174479.049999997</v>
      </c>
      <c r="H600" s="401">
        <v>8144976.4199999999</v>
      </c>
      <c r="I600" s="402">
        <v>11627392.050000001</v>
      </c>
      <c r="J600" s="402">
        <v>52119662.329999998</v>
      </c>
      <c r="K600" s="401">
        <v>114066509.84999999</v>
      </c>
      <c r="L600" s="403">
        <v>0</v>
      </c>
      <c r="M600" s="402">
        <v>0</v>
      </c>
      <c r="N600" s="404">
        <v>2723.4952000000017</v>
      </c>
      <c r="O600" s="402">
        <v>38116.879999999997</v>
      </c>
      <c r="P600" s="401">
        <v>38116.879999999997</v>
      </c>
    </row>
    <row r="601" spans="1:16" s="405" customFormat="1" ht="14.25" hidden="1" customHeight="1" x14ac:dyDescent="0.35">
      <c r="A601" s="398" t="s">
        <v>1402</v>
      </c>
      <c r="B601" s="399" t="s">
        <v>1403</v>
      </c>
      <c r="C601" s="399" t="s">
        <v>1404</v>
      </c>
      <c r="D601" s="399" t="s">
        <v>1433</v>
      </c>
      <c r="E601" s="399" t="s">
        <v>1434</v>
      </c>
      <c r="F601" s="400">
        <v>74100737.370000005</v>
      </c>
      <c r="G601" s="401">
        <v>49966658.979999997</v>
      </c>
      <c r="H601" s="401">
        <v>9648251.3200000003</v>
      </c>
      <c r="I601" s="402">
        <v>17591840.420000002</v>
      </c>
      <c r="J601" s="402">
        <v>76763210.920000002</v>
      </c>
      <c r="K601" s="401">
        <v>153969961.63999999</v>
      </c>
      <c r="L601" s="403">
        <v>0</v>
      </c>
      <c r="M601" s="402">
        <v>0</v>
      </c>
      <c r="N601" s="404">
        <v>4351.8722000000016</v>
      </c>
      <c r="O601" s="402">
        <v>60906.96</v>
      </c>
      <c r="P601" s="401">
        <v>60906.96</v>
      </c>
    </row>
    <row r="602" spans="1:16" s="405" customFormat="1" ht="14.25" hidden="1" customHeight="1" x14ac:dyDescent="0.35">
      <c r="A602" s="398" t="s">
        <v>1402</v>
      </c>
      <c r="B602" s="399" t="s">
        <v>1403</v>
      </c>
      <c r="C602" s="399" t="s">
        <v>1404</v>
      </c>
      <c r="D602" s="399" t="s">
        <v>1435</v>
      </c>
      <c r="E602" s="399" t="s">
        <v>1436</v>
      </c>
      <c r="F602" s="400">
        <v>129144675.51000001</v>
      </c>
      <c r="G602" s="401">
        <v>63641408.530000001</v>
      </c>
      <c r="H602" s="401">
        <v>12288882.35</v>
      </c>
      <c r="I602" s="402">
        <v>56712200.380000003</v>
      </c>
      <c r="J602" s="402">
        <v>64444848.700000003</v>
      </c>
      <c r="K602" s="401">
        <v>197087339.96000001</v>
      </c>
      <c r="L602" s="403">
        <v>0</v>
      </c>
      <c r="M602" s="402">
        <v>0</v>
      </c>
      <c r="N602" s="404">
        <v>11237.384400000003</v>
      </c>
      <c r="O602" s="402">
        <v>157273.66</v>
      </c>
      <c r="P602" s="401">
        <v>157273.66</v>
      </c>
    </row>
    <row r="603" spans="1:16" s="405" customFormat="1" ht="14.25" hidden="1" customHeight="1" x14ac:dyDescent="0.35">
      <c r="A603" s="398" t="s">
        <v>1402</v>
      </c>
      <c r="B603" s="399" t="s">
        <v>1403</v>
      </c>
      <c r="C603" s="399" t="s">
        <v>1404</v>
      </c>
      <c r="D603" s="399" t="s">
        <v>1437</v>
      </c>
      <c r="E603" s="399" t="s">
        <v>1438</v>
      </c>
      <c r="F603" s="400">
        <v>62787066.390000001</v>
      </c>
      <c r="G603" s="401">
        <v>46425953.850000001</v>
      </c>
      <c r="H603" s="401">
        <v>8963974.1699999999</v>
      </c>
      <c r="I603" s="402">
        <v>12109232.93</v>
      </c>
      <c r="J603" s="402">
        <v>82391604.049999997</v>
      </c>
      <c r="K603" s="401">
        <v>149890765</v>
      </c>
      <c r="L603" s="403">
        <v>0</v>
      </c>
      <c r="M603" s="402">
        <v>0</v>
      </c>
      <c r="N603" s="404">
        <v>2458.3709000000017</v>
      </c>
      <c r="O603" s="402">
        <v>34406.32</v>
      </c>
      <c r="P603" s="401">
        <v>34406.32</v>
      </c>
    </row>
    <row r="604" spans="1:16" s="405" customFormat="1" ht="14.25" hidden="1" customHeight="1" x14ac:dyDescent="0.35">
      <c r="A604" s="398" t="s">
        <v>1402</v>
      </c>
      <c r="B604" s="399" t="s">
        <v>1403</v>
      </c>
      <c r="C604" s="399" t="s">
        <v>1404</v>
      </c>
      <c r="D604" s="399" t="s">
        <v>1439</v>
      </c>
      <c r="E604" s="399" t="s">
        <v>1440</v>
      </c>
      <c r="F604" s="400">
        <v>64879606.109999999</v>
      </c>
      <c r="G604" s="401">
        <v>45682224.640000001</v>
      </c>
      <c r="H604" s="401">
        <v>8822513.9100000001</v>
      </c>
      <c r="I604" s="402">
        <v>15566533.66</v>
      </c>
      <c r="J604" s="402">
        <v>20975036.16</v>
      </c>
      <c r="K604" s="401">
        <v>91046308.370000005</v>
      </c>
      <c r="L604" s="403">
        <v>0</v>
      </c>
      <c r="M604" s="402">
        <v>0</v>
      </c>
      <c r="N604" s="404">
        <v>3113.8387999999973</v>
      </c>
      <c r="O604" s="402">
        <v>43579.97</v>
      </c>
      <c r="P604" s="401">
        <v>43579.97</v>
      </c>
    </row>
    <row r="605" spans="1:16" s="405" customFormat="1" ht="14.25" hidden="1" customHeight="1" x14ac:dyDescent="0.35">
      <c r="A605" s="398" t="s">
        <v>1402</v>
      </c>
      <c r="B605" s="399" t="s">
        <v>1403</v>
      </c>
      <c r="C605" s="399" t="s">
        <v>1404</v>
      </c>
      <c r="D605" s="399" t="s">
        <v>1441</v>
      </c>
      <c r="E605" s="399" t="s">
        <v>1442</v>
      </c>
      <c r="F605" s="400">
        <v>56392325.350000001</v>
      </c>
      <c r="G605" s="401">
        <v>36854262.030000001</v>
      </c>
      <c r="H605" s="401">
        <v>7118479.5</v>
      </c>
      <c r="I605" s="402">
        <v>12507226.689999999</v>
      </c>
      <c r="J605" s="402">
        <v>65320059.29999999</v>
      </c>
      <c r="K605" s="401">
        <v>121800027.52</v>
      </c>
      <c r="L605" s="403">
        <v>0</v>
      </c>
      <c r="M605" s="402">
        <v>0</v>
      </c>
      <c r="N605" s="404">
        <v>3425.6625000000035</v>
      </c>
      <c r="O605" s="402">
        <v>47944.12</v>
      </c>
      <c r="P605" s="401">
        <v>47944.12</v>
      </c>
    </row>
    <row r="606" spans="1:16" s="405" customFormat="1" ht="14.25" hidden="1" customHeight="1" x14ac:dyDescent="0.35">
      <c r="A606" s="398" t="s">
        <v>1402</v>
      </c>
      <c r="B606" s="399" t="s">
        <v>1403</v>
      </c>
      <c r="C606" s="399" t="s">
        <v>1404</v>
      </c>
      <c r="D606" s="399" t="s">
        <v>1443</v>
      </c>
      <c r="E606" s="399" t="s">
        <v>1444</v>
      </c>
      <c r="F606" s="400">
        <v>25584764.77</v>
      </c>
      <c r="G606" s="401">
        <v>14968245.539999999</v>
      </c>
      <c r="H606" s="401">
        <v>2894538.64</v>
      </c>
      <c r="I606" s="402">
        <v>42151.61</v>
      </c>
      <c r="J606" s="402">
        <v>33957205.609999999</v>
      </c>
      <c r="K606" s="401">
        <v>51862141.399999999</v>
      </c>
      <c r="L606" s="403">
        <v>0</v>
      </c>
      <c r="M606" s="402">
        <v>2029584.4500000002</v>
      </c>
      <c r="N606" s="404">
        <v>803.6423000000002</v>
      </c>
      <c r="O606" s="402">
        <v>11247.44</v>
      </c>
      <c r="P606" s="401">
        <v>11247.44</v>
      </c>
    </row>
    <row r="607" spans="1:16" s="405" customFormat="1" ht="14.25" hidden="1" customHeight="1" x14ac:dyDescent="0.35">
      <c r="A607" s="398" t="s">
        <v>1402</v>
      </c>
      <c r="B607" s="399" t="s">
        <v>1403</v>
      </c>
      <c r="C607" s="399" t="s">
        <v>1404</v>
      </c>
      <c r="D607" s="399" t="s">
        <v>1445</v>
      </c>
      <c r="E607" s="399" t="s">
        <v>1446</v>
      </c>
      <c r="F607" s="400">
        <v>93548513.790000007</v>
      </c>
      <c r="G607" s="401">
        <v>62807649.270000003</v>
      </c>
      <c r="H607" s="401">
        <v>12130287.699999999</v>
      </c>
      <c r="I607" s="402">
        <v>34745187.960000001</v>
      </c>
      <c r="J607" s="402">
        <v>77728398.039999992</v>
      </c>
      <c r="K607" s="401">
        <v>187411522.97</v>
      </c>
      <c r="L607" s="403">
        <v>0</v>
      </c>
      <c r="M607" s="402">
        <v>0</v>
      </c>
      <c r="N607" s="404">
        <v>6533.8967000000066</v>
      </c>
      <c r="O607" s="402">
        <v>91445.64</v>
      </c>
      <c r="P607" s="401">
        <v>91445.64</v>
      </c>
    </row>
    <row r="608" spans="1:16" s="405" customFormat="1" ht="14.25" hidden="1" customHeight="1" x14ac:dyDescent="0.35">
      <c r="A608" s="398" t="s">
        <v>1402</v>
      </c>
      <c r="B608" s="399" t="s">
        <v>1403</v>
      </c>
      <c r="C608" s="399" t="s">
        <v>1404</v>
      </c>
      <c r="D608" s="399" t="s">
        <v>1447</v>
      </c>
      <c r="E608" s="399" t="s">
        <v>1448</v>
      </c>
      <c r="F608" s="400">
        <v>182237028.06999999</v>
      </c>
      <c r="G608" s="401">
        <v>83781797.569999993</v>
      </c>
      <c r="H608" s="401">
        <v>16186939.35</v>
      </c>
      <c r="I608" s="402">
        <v>63509664.079999998</v>
      </c>
      <c r="J608" s="402">
        <v>213292225.09999999</v>
      </c>
      <c r="K608" s="401">
        <v>376770626.10000002</v>
      </c>
      <c r="L608" s="403">
        <v>0</v>
      </c>
      <c r="M608" s="402">
        <v>0</v>
      </c>
      <c r="N608" s="404">
        <v>12865.694748249991</v>
      </c>
      <c r="O608" s="402">
        <v>180062.8</v>
      </c>
      <c r="P608" s="401">
        <v>180062.8</v>
      </c>
    </row>
    <row r="609" spans="1:16" s="405" customFormat="1" ht="14.25" hidden="1" customHeight="1" x14ac:dyDescent="0.35">
      <c r="A609" s="398" t="s">
        <v>1402</v>
      </c>
      <c r="B609" s="399" t="s">
        <v>1403</v>
      </c>
      <c r="C609" s="399" t="s">
        <v>1404</v>
      </c>
      <c r="D609" s="399" t="s">
        <v>1449</v>
      </c>
      <c r="E609" s="399" t="s">
        <v>1450</v>
      </c>
      <c r="F609" s="400">
        <v>54616518.920000002</v>
      </c>
      <c r="G609" s="401">
        <v>36628141.770000003</v>
      </c>
      <c r="H609" s="401">
        <v>7073025.6100000003</v>
      </c>
      <c r="I609" s="402">
        <v>6229285.9100000001</v>
      </c>
      <c r="J609" s="402">
        <v>34667157.490000002</v>
      </c>
      <c r="K609" s="401">
        <v>84597610.780000001</v>
      </c>
      <c r="L609" s="403">
        <v>0</v>
      </c>
      <c r="M609" s="402">
        <v>0</v>
      </c>
      <c r="N609" s="404">
        <v>1860.3961999999988</v>
      </c>
      <c r="O609" s="402">
        <v>26037.32</v>
      </c>
      <c r="P609" s="401">
        <v>26037.32</v>
      </c>
    </row>
    <row r="610" spans="1:16" s="405" customFormat="1" ht="14.25" hidden="1" customHeight="1" x14ac:dyDescent="0.35">
      <c r="A610" s="398" t="s">
        <v>1402</v>
      </c>
      <c r="B610" s="399" t="s">
        <v>1403</v>
      </c>
      <c r="C610" s="399" t="s">
        <v>1404</v>
      </c>
      <c r="D610" s="399" t="s">
        <v>1451</v>
      </c>
      <c r="E610" s="399" t="s">
        <v>1452</v>
      </c>
      <c r="F610" s="400">
        <v>37808639.359999999</v>
      </c>
      <c r="G610" s="401">
        <v>26650375.850000001</v>
      </c>
      <c r="H610" s="401">
        <v>5145794.78</v>
      </c>
      <c r="I610" s="402">
        <v>5966392.5599999996</v>
      </c>
      <c r="J610" s="402">
        <v>18390009.890000001</v>
      </c>
      <c r="K610" s="401">
        <v>56152573.079999998</v>
      </c>
      <c r="L610" s="403">
        <v>0</v>
      </c>
      <c r="M610" s="402">
        <v>0</v>
      </c>
      <c r="N610" s="404">
        <v>1080.915199999999</v>
      </c>
      <c r="O610" s="402">
        <v>15128.03</v>
      </c>
      <c r="P610" s="401">
        <v>15128.03</v>
      </c>
    </row>
    <row r="611" spans="1:16" s="405" customFormat="1" ht="14.25" hidden="1" customHeight="1" x14ac:dyDescent="0.35">
      <c r="A611" s="398" t="s">
        <v>1402</v>
      </c>
      <c r="B611" s="399" t="s">
        <v>1403</v>
      </c>
      <c r="C611" s="399" t="s">
        <v>1404</v>
      </c>
      <c r="D611" s="399" t="s">
        <v>1453</v>
      </c>
      <c r="E611" s="399" t="s">
        <v>1454</v>
      </c>
      <c r="F611" s="400">
        <v>25919706.82</v>
      </c>
      <c r="G611" s="401">
        <v>15065533.859999999</v>
      </c>
      <c r="H611" s="401">
        <v>2908936.87</v>
      </c>
      <c r="I611" s="402">
        <v>7419728.0800000001</v>
      </c>
      <c r="J611" s="402">
        <v>7357034.5500000007</v>
      </c>
      <c r="K611" s="401">
        <v>32751233.359999999</v>
      </c>
      <c r="L611" s="403">
        <v>0</v>
      </c>
      <c r="M611" s="402">
        <v>0</v>
      </c>
      <c r="N611" s="404">
        <v>1367.1839</v>
      </c>
      <c r="O611" s="402">
        <v>19134.53</v>
      </c>
      <c r="P611" s="401">
        <v>19134.53</v>
      </c>
    </row>
    <row r="612" spans="1:16" s="405" customFormat="1" ht="14.25" hidden="1" customHeight="1" x14ac:dyDescent="0.35">
      <c r="A612" s="398" t="s">
        <v>1402</v>
      </c>
      <c r="B612" s="399" t="s">
        <v>1403</v>
      </c>
      <c r="C612" s="399" t="s">
        <v>1404</v>
      </c>
      <c r="D612" s="399" t="s">
        <v>1455</v>
      </c>
      <c r="E612" s="399" t="s">
        <v>1456</v>
      </c>
      <c r="F612" s="400">
        <v>45263949.090000004</v>
      </c>
      <c r="G612" s="401">
        <v>32011318.539999999</v>
      </c>
      <c r="H612" s="401">
        <v>6180560.2000000002</v>
      </c>
      <c r="I612" s="402">
        <v>11863145.359999999</v>
      </c>
      <c r="J612" s="402">
        <v>22715925.829999998</v>
      </c>
      <c r="K612" s="401">
        <v>72770949.930000007</v>
      </c>
      <c r="L612" s="403">
        <v>0</v>
      </c>
      <c r="M612" s="402">
        <v>0</v>
      </c>
      <c r="N612" s="404">
        <v>1832.5307</v>
      </c>
      <c r="O612" s="402">
        <v>25647.32</v>
      </c>
      <c r="P612" s="401">
        <v>25647.32</v>
      </c>
    </row>
    <row r="613" spans="1:16" s="405" customFormat="1" ht="14.25" hidden="1" customHeight="1" x14ac:dyDescent="0.35">
      <c r="A613" s="398" t="s">
        <v>1402</v>
      </c>
      <c r="B613" s="399" t="s">
        <v>1403</v>
      </c>
      <c r="C613" s="399" t="s">
        <v>1404</v>
      </c>
      <c r="D613" s="399" t="s">
        <v>1457</v>
      </c>
      <c r="E613" s="399" t="s">
        <v>1458</v>
      </c>
      <c r="F613" s="400">
        <v>34806123.520000003</v>
      </c>
      <c r="G613" s="401">
        <v>22538967.329999998</v>
      </c>
      <c r="H613" s="401">
        <v>4358064.91</v>
      </c>
      <c r="I613" s="402">
        <v>4111146.27</v>
      </c>
      <c r="J613" s="402">
        <v>17986223.109999999</v>
      </c>
      <c r="K613" s="401">
        <v>48994401.619999997</v>
      </c>
      <c r="L613" s="403">
        <v>0</v>
      </c>
      <c r="M613" s="402">
        <v>0</v>
      </c>
      <c r="N613" s="404">
        <v>844.30330000000026</v>
      </c>
      <c r="O613" s="402">
        <v>11816.51</v>
      </c>
      <c r="P613" s="401">
        <v>11816.51</v>
      </c>
    </row>
    <row r="614" spans="1:16" s="405" customFormat="1" ht="14.25" hidden="1" customHeight="1" x14ac:dyDescent="0.35">
      <c r="A614" s="398" t="s">
        <v>1402</v>
      </c>
      <c r="B614" s="399" t="s">
        <v>1403</v>
      </c>
      <c r="C614" s="399" t="s">
        <v>1404</v>
      </c>
      <c r="D614" s="399" t="s">
        <v>1459</v>
      </c>
      <c r="E614" s="399" t="s">
        <v>1460</v>
      </c>
      <c r="F614" s="400">
        <v>34485867.960000001</v>
      </c>
      <c r="G614" s="401">
        <v>24140351.620000001</v>
      </c>
      <c r="H614" s="401">
        <v>4661303.99</v>
      </c>
      <c r="I614" s="402">
        <v>3388233.15</v>
      </c>
      <c r="J614" s="402">
        <v>11437559.550000001</v>
      </c>
      <c r="K614" s="401">
        <v>43627448.310000002</v>
      </c>
      <c r="L614" s="403">
        <v>0</v>
      </c>
      <c r="M614" s="402">
        <v>97345.590000000317</v>
      </c>
      <c r="N614" s="404">
        <v>743.49400000000014</v>
      </c>
      <c r="O614" s="402">
        <v>10405.629999999999</v>
      </c>
      <c r="P614" s="401">
        <v>10405.629999999999</v>
      </c>
    </row>
    <row r="615" spans="1:16" s="405" customFormat="1" ht="14.25" hidden="1" customHeight="1" x14ac:dyDescent="0.35">
      <c r="A615" s="398" t="s">
        <v>1402</v>
      </c>
      <c r="B615" s="399" t="s">
        <v>1403</v>
      </c>
      <c r="C615" s="399" t="s">
        <v>1404</v>
      </c>
      <c r="D615" s="399" t="s">
        <v>1461</v>
      </c>
      <c r="E615" s="399" t="s">
        <v>1462</v>
      </c>
      <c r="F615" s="400">
        <v>60067939.710000001</v>
      </c>
      <c r="G615" s="401">
        <v>55261520.229999997</v>
      </c>
      <c r="H615" s="401">
        <v>10669906.140000001</v>
      </c>
      <c r="I615" s="402">
        <v>0</v>
      </c>
      <c r="J615" s="402">
        <v>18841665</v>
      </c>
      <c r="K615" s="401">
        <v>84773091.370000005</v>
      </c>
      <c r="L615" s="403">
        <v>0</v>
      </c>
      <c r="M615" s="402">
        <v>0</v>
      </c>
      <c r="N615" s="404">
        <v>0</v>
      </c>
      <c r="O615" s="402">
        <v>0</v>
      </c>
      <c r="P615" s="401">
        <v>0</v>
      </c>
    </row>
    <row r="616" spans="1:16" s="405" customFormat="1" ht="14.25" hidden="1" customHeight="1" x14ac:dyDescent="0.35">
      <c r="A616" s="398" t="s">
        <v>1402</v>
      </c>
      <c r="B616" s="399" t="s">
        <v>1403</v>
      </c>
      <c r="C616" s="399" t="s">
        <v>1404</v>
      </c>
      <c r="D616" s="399" t="s">
        <v>1463</v>
      </c>
      <c r="E616" s="399" t="s">
        <v>1464</v>
      </c>
      <c r="F616" s="400">
        <v>41816029.509999998</v>
      </c>
      <c r="G616" s="401">
        <v>35038044.060000002</v>
      </c>
      <c r="H616" s="401">
        <v>6777985.4500000002</v>
      </c>
      <c r="I616" s="402">
        <v>0</v>
      </c>
      <c r="J616" s="402">
        <v>2070440</v>
      </c>
      <c r="K616" s="401">
        <v>43886469.509999998</v>
      </c>
      <c r="L616" s="403">
        <v>0</v>
      </c>
      <c r="M616" s="402">
        <v>0</v>
      </c>
      <c r="N616" s="404">
        <v>0</v>
      </c>
      <c r="O616" s="402">
        <v>0</v>
      </c>
      <c r="P616" s="401">
        <v>0</v>
      </c>
    </row>
    <row r="617" spans="1:16" s="405" customFormat="1" ht="14.25" hidden="1" customHeight="1" x14ac:dyDescent="0.35">
      <c r="A617" s="398" t="s">
        <v>1402</v>
      </c>
      <c r="B617" s="399" t="s">
        <v>1403</v>
      </c>
      <c r="C617" s="399" t="s">
        <v>1404</v>
      </c>
      <c r="D617" s="399" t="s">
        <v>1465</v>
      </c>
      <c r="E617" s="399" t="s">
        <v>1466</v>
      </c>
      <c r="F617" s="400">
        <v>43140315.229999997</v>
      </c>
      <c r="G617" s="401">
        <v>31030803.010000002</v>
      </c>
      <c r="H617" s="401">
        <v>5992222.2800000003</v>
      </c>
      <c r="I617" s="402">
        <v>7467505.1900000004</v>
      </c>
      <c r="J617" s="402">
        <v>8840181.6799999997</v>
      </c>
      <c r="K617" s="401">
        <v>53330712.159999996</v>
      </c>
      <c r="L617" s="403">
        <v>0</v>
      </c>
      <c r="M617" s="402">
        <v>0</v>
      </c>
      <c r="N617" s="404">
        <v>1377.9686999999997</v>
      </c>
      <c r="O617" s="402">
        <v>19285.46</v>
      </c>
      <c r="P617" s="401">
        <v>19285.46</v>
      </c>
    </row>
    <row r="618" spans="1:16" s="405" customFormat="1" ht="14.25" hidden="1" customHeight="1" x14ac:dyDescent="0.35">
      <c r="A618" s="398" t="s">
        <v>1402</v>
      </c>
      <c r="B618" s="399" t="s">
        <v>1403</v>
      </c>
      <c r="C618" s="399" t="s">
        <v>1404</v>
      </c>
      <c r="D618" s="399" t="s">
        <v>1467</v>
      </c>
      <c r="E618" s="399" t="s">
        <v>1468</v>
      </c>
      <c r="F618" s="400">
        <v>123517757.55</v>
      </c>
      <c r="G618" s="401">
        <v>49565143.119999997</v>
      </c>
      <c r="H618" s="401">
        <v>9588103.3499999996</v>
      </c>
      <c r="I618" s="402">
        <v>45284956.140000001</v>
      </c>
      <c r="J618" s="402">
        <v>140507118.25000003</v>
      </c>
      <c r="K618" s="401">
        <v>244945320.86000001</v>
      </c>
      <c r="L618" s="403">
        <v>0</v>
      </c>
      <c r="M618" s="402">
        <v>0</v>
      </c>
      <c r="N618" s="404">
        <v>11591.864500000012</v>
      </c>
      <c r="O618" s="402">
        <v>162234.81</v>
      </c>
      <c r="P618" s="401">
        <v>162234.81</v>
      </c>
    </row>
    <row r="619" spans="1:16" s="405" customFormat="1" ht="14.25" hidden="1" customHeight="1" x14ac:dyDescent="0.35">
      <c r="A619" s="398" t="s">
        <v>1402</v>
      </c>
      <c r="B619" s="399" t="s">
        <v>1403</v>
      </c>
      <c r="C619" s="399" t="s">
        <v>1404</v>
      </c>
      <c r="D619" s="399" t="s">
        <v>1469</v>
      </c>
      <c r="E619" s="399" t="s">
        <v>377</v>
      </c>
      <c r="F619" s="400">
        <v>29724905.120000001</v>
      </c>
      <c r="G619" s="401">
        <v>21518635.920000002</v>
      </c>
      <c r="H619" s="401">
        <v>4156219.96</v>
      </c>
      <c r="I619" s="402">
        <v>3274097.25</v>
      </c>
      <c r="J619" s="402">
        <v>10063566.189999999</v>
      </c>
      <c r="K619" s="401">
        <v>39012519.32</v>
      </c>
      <c r="L619" s="403">
        <v>0</v>
      </c>
      <c r="M619" s="402">
        <v>0</v>
      </c>
      <c r="N619" s="404">
        <v>837.08980000000008</v>
      </c>
      <c r="O619" s="402">
        <v>11715.55</v>
      </c>
      <c r="P619" s="401">
        <v>11715.55</v>
      </c>
    </row>
    <row r="620" spans="1:16" s="405" customFormat="1" ht="14.25" hidden="1" customHeight="1" x14ac:dyDescent="0.35">
      <c r="A620" s="398" t="s">
        <v>1402</v>
      </c>
      <c r="B620" s="399" t="s">
        <v>1403</v>
      </c>
      <c r="C620" s="399" t="s">
        <v>1404</v>
      </c>
      <c r="D620" s="399" t="s">
        <v>1470</v>
      </c>
      <c r="E620" s="399" t="s">
        <v>1471</v>
      </c>
      <c r="F620" s="400">
        <v>27198028.57</v>
      </c>
      <c r="G620" s="401">
        <v>19594928.129999999</v>
      </c>
      <c r="H620" s="401">
        <v>3783881.42</v>
      </c>
      <c r="I620" s="402">
        <v>4650523.7300000004</v>
      </c>
      <c r="J620" s="402">
        <v>12192910.91</v>
      </c>
      <c r="K620" s="401">
        <v>40222244.189999998</v>
      </c>
      <c r="L620" s="403">
        <v>0</v>
      </c>
      <c r="M620" s="402">
        <v>0</v>
      </c>
      <c r="N620" s="404">
        <v>571.03179999999998</v>
      </c>
      <c r="O620" s="402">
        <v>7991.92</v>
      </c>
      <c r="P620" s="401">
        <v>7991.92</v>
      </c>
    </row>
    <row r="621" spans="1:16" s="405" customFormat="1" ht="14.25" hidden="1" customHeight="1" x14ac:dyDescent="0.35">
      <c r="A621" s="398" t="s">
        <v>1402</v>
      </c>
      <c r="B621" s="399" t="s">
        <v>1403</v>
      </c>
      <c r="C621" s="399" t="s">
        <v>1404</v>
      </c>
      <c r="D621" s="399" t="s">
        <v>1472</v>
      </c>
      <c r="E621" s="399" t="s">
        <v>1473</v>
      </c>
      <c r="F621" s="400">
        <v>23530490.530000001</v>
      </c>
      <c r="G621" s="401">
        <v>17412500.82</v>
      </c>
      <c r="H621" s="401">
        <v>3361925.74</v>
      </c>
      <c r="I621" s="402">
        <v>4112396.23</v>
      </c>
      <c r="J621" s="402">
        <v>6941422.4499999993</v>
      </c>
      <c r="K621" s="401">
        <v>31828245.239999998</v>
      </c>
      <c r="L621" s="403">
        <v>0</v>
      </c>
      <c r="M621" s="402">
        <v>0</v>
      </c>
      <c r="N621" s="404">
        <v>658.64379999999983</v>
      </c>
      <c r="O621" s="402">
        <v>9218.1</v>
      </c>
      <c r="P621" s="401">
        <v>9218.1</v>
      </c>
    </row>
    <row r="622" spans="1:16" s="405" customFormat="1" ht="14.25" hidden="1" customHeight="1" x14ac:dyDescent="0.35">
      <c r="A622" s="398" t="s">
        <v>1402</v>
      </c>
      <c r="B622" s="399" t="s">
        <v>1403</v>
      </c>
      <c r="C622" s="399" t="s">
        <v>1404</v>
      </c>
      <c r="D622" s="399" t="s">
        <v>1474</v>
      </c>
      <c r="E622" s="399" t="s">
        <v>1475</v>
      </c>
      <c r="F622" s="400">
        <v>26648133.899999999</v>
      </c>
      <c r="G622" s="401">
        <v>21715991.34</v>
      </c>
      <c r="H622" s="401">
        <v>4194111.65</v>
      </c>
      <c r="I622" s="402">
        <v>5296105.51</v>
      </c>
      <c r="J622" s="402">
        <v>17224413.200000003</v>
      </c>
      <c r="K622" s="401">
        <v>48430621.700000003</v>
      </c>
      <c r="L622" s="403">
        <v>0</v>
      </c>
      <c r="M622" s="402">
        <v>0</v>
      </c>
      <c r="N622" s="404">
        <v>862.38519999999892</v>
      </c>
      <c r="O622" s="402">
        <v>12069.58</v>
      </c>
      <c r="P622" s="401">
        <v>12069.58</v>
      </c>
    </row>
    <row r="623" spans="1:16" s="405" customFormat="1" ht="14.25" hidden="1" customHeight="1" x14ac:dyDescent="0.35">
      <c r="A623" s="398" t="s">
        <v>1402</v>
      </c>
      <c r="B623" s="399" t="s">
        <v>1477</v>
      </c>
      <c r="C623" s="399" t="s">
        <v>1478</v>
      </c>
      <c r="D623" s="399" t="s">
        <v>1479</v>
      </c>
      <c r="E623" s="399" t="s">
        <v>1480</v>
      </c>
      <c r="F623" s="400">
        <v>29858924.960000001</v>
      </c>
      <c r="G623" s="401">
        <v>25936854.350000001</v>
      </c>
      <c r="H623" s="401">
        <v>5030785.6900000004</v>
      </c>
      <c r="I623" s="402">
        <v>0</v>
      </c>
      <c r="J623" s="402">
        <v>259213</v>
      </c>
      <c r="K623" s="401">
        <v>31226853.039999999</v>
      </c>
      <c r="L623" s="403">
        <v>0</v>
      </c>
      <c r="M623" s="402">
        <v>0</v>
      </c>
      <c r="N623" s="404">
        <v>0</v>
      </c>
      <c r="O623" s="402">
        <v>0</v>
      </c>
      <c r="P623" s="401">
        <v>0</v>
      </c>
    </row>
    <row r="624" spans="1:16" s="405" customFormat="1" ht="14.25" hidden="1" customHeight="1" x14ac:dyDescent="0.35">
      <c r="A624" s="398" t="s">
        <v>1402</v>
      </c>
      <c r="B624" s="399" t="s">
        <v>1477</v>
      </c>
      <c r="C624" s="399" t="s">
        <v>1478</v>
      </c>
      <c r="D624" s="399" t="s">
        <v>1481</v>
      </c>
      <c r="E624" s="399" t="s">
        <v>1482</v>
      </c>
      <c r="F624" s="400">
        <v>25625405.68</v>
      </c>
      <c r="G624" s="401">
        <v>23277008.199999999</v>
      </c>
      <c r="H624" s="401">
        <v>4514881.5</v>
      </c>
      <c r="I624" s="402">
        <v>0</v>
      </c>
      <c r="J624" s="402">
        <v>190000</v>
      </c>
      <c r="K624" s="401">
        <v>27981889.699999999</v>
      </c>
      <c r="L624" s="403">
        <v>0</v>
      </c>
      <c r="M624" s="402">
        <v>0</v>
      </c>
      <c r="N624" s="404">
        <v>0</v>
      </c>
      <c r="O624" s="402">
        <v>0</v>
      </c>
      <c r="P624" s="401">
        <v>0</v>
      </c>
    </row>
    <row r="625" spans="1:16" s="405" customFormat="1" ht="14.25" hidden="1" customHeight="1" x14ac:dyDescent="0.35">
      <c r="A625" s="398" t="s">
        <v>1402</v>
      </c>
      <c r="B625" s="399" t="s">
        <v>1477</v>
      </c>
      <c r="C625" s="399" t="s">
        <v>1478</v>
      </c>
      <c r="D625" s="399" t="s">
        <v>1483</v>
      </c>
      <c r="E625" s="399" t="s">
        <v>1484</v>
      </c>
      <c r="F625" s="400">
        <v>19655715.07</v>
      </c>
      <c r="G625" s="401">
        <v>16461418.32</v>
      </c>
      <c r="H625" s="401">
        <v>3194296.75</v>
      </c>
      <c r="I625" s="402">
        <v>0</v>
      </c>
      <c r="J625" s="402">
        <v>55851</v>
      </c>
      <c r="K625" s="401">
        <v>19711566.07</v>
      </c>
      <c r="L625" s="403">
        <v>0</v>
      </c>
      <c r="M625" s="402">
        <v>0</v>
      </c>
      <c r="N625" s="404">
        <v>0</v>
      </c>
      <c r="O625" s="402">
        <v>0</v>
      </c>
      <c r="P625" s="401">
        <v>0</v>
      </c>
    </row>
    <row r="626" spans="1:16" s="405" customFormat="1" ht="14.25" hidden="1" customHeight="1" x14ac:dyDescent="0.35">
      <c r="A626" s="398" t="s">
        <v>1402</v>
      </c>
      <c r="B626" s="399" t="s">
        <v>1477</v>
      </c>
      <c r="C626" s="399" t="s">
        <v>1478</v>
      </c>
      <c r="D626" s="399" t="s">
        <v>1485</v>
      </c>
      <c r="E626" s="399" t="s">
        <v>1486</v>
      </c>
      <c r="F626" s="400">
        <v>26683960.059999999</v>
      </c>
      <c r="G626" s="401">
        <v>23696330.41</v>
      </c>
      <c r="H626" s="401">
        <v>4596209.9400000004</v>
      </c>
      <c r="I626" s="402">
        <v>0</v>
      </c>
      <c r="J626" s="402">
        <v>647750</v>
      </c>
      <c r="K626" s="401">
        <v>28940290.350000001</v>
      </c>
      <c r="L626" s="403">
        <v>0</v>
      </c>
      <c r="M626" s="402">
        <v>0</v>
      </c>
      <c r="N626" s="404">
        <v>0</v>
      </c>
      <c r="O626" s="402">
        <v>0</v>
      </c>
      <c r="P626" s="401">
        <v>0</v>
      </c>
    </row>
    <row r="627" spans="1:16" s="405" customFormat="1" ht="14.25" hidden="1" customHeight="1" x14ac:dyDescent="0.35">
      <c r="A627" s="398" t="s">
        <v>1402</v>
      </c>
      <c r="B627" s="399" t="s">
        <v>1477</v>
      </c>
      <c r="C627" s="399" t="s">
        <v>1478</v>
      </c>
      <c r="D627" s="399" t="s">
        <v>1487</v>
      </c>
      <c r="E627" s="399" t="s">
        <v>1488</v>
      </c>
      <c r="F627" s="400">
        <v>17294361.129999999</v>
      </c>
      <c r="G627" s="401">
        <v>14892648.859999999</v>
      </c>
      <c r="H627" s="401">
        <v>2888640.75</v>
      </c>
      <c r="I627" s="402">
        <v>0</v>
      </c>
      <c r="J627" s="402">
        <v>72212</v>
      </c>
      <c r="K627" s="401">
        <v>17853501.609999999</v>
      </c>
      <c r="L627" s="403">
        <v>0</v>
      </c>
      <c r="M627" s="402">
        <v>0</v>
      </c>
      <c r="N627" s="404">
        <v>0</v>
      </c>
      <c r="O627" s="402">
        <v>0</v>
      </c>
      <c r="P627" s="401">
        <v>0</v>
      </c>
    </row>
    <row r="628" spans="1:16" s="405" customFormat="1" ht="14.25" hidden="1" customHeight="1" x14ac:dyDescent="0.35">
      <c r="A628" s="398" t="s">
        <v>1402</v>
      </c>
      <c r="B628" s="399" t="s">
        <v>1477</v>
      </c>
      <c r="C628" s="399" t="s">
        <v>1478</v>
      </c>
      <c r="D628" s="399" t="s">
        <v>1489</v>
      </c>
      <c r="E628" s="399" t="s">
        <v>1490</v>
      </c>
      <c r="F628" s="400">
        <v>395720968.43000001</v>
      </c>
      <c r="G628" s="401">
        <v>17552320.989999998</v>
      </c>
      <c r="H628" s="401">
        <v>3420771.04</v>
      </c>
      <c r="I628" s="402">
        <v>381837483.50999999</v>
      </c>
      <c r="J628" s="402">
        <v>649309470.28999996</v>
      </c>
      <c r="K628" s="401">
        <v>1052120045.83</v>
      </c>
      <c r="L628" s="403">
        <v>0</v>
      </c>
      <c r="M628" s="402">
        <v>0</v>
      </c>
      <c r="N628" s="404">
        <v>90743.54199508013</v>
      </c>
      <c r="O628" s="402">
        <v>1270008.0900000001</v>
      </c>
      <c r="P628" s="401">
        <v>1270008.0900000001</v>
      </c>
    </row>
    <row r="629" spans="1:16" s="405" customFormat="1" ht="14.25" hidden="1" customHeight="1" x14ac:dyDescent="0.35">
      <c r="A629" s="398" t="s">
        <v>1402</v>
      </c>
      <c r="B629" s="399" t="s">
        <v>1477</v>
      </c>
      <c r="C629" s="399" t="s">
        <v>1478</v>
      </c>
      <c r="D629" s="399" t="s">
        <v>1491</v>
      </c>
      <c r="E629" s="399" t="s">
        <v>1492</v>
      </c>
      <c r="F629" s="400">
        <v>60421863.740000002</v>
      </c>
      <c r="G629" s="401">
        <v>39607722.810000002</v>
      </c>
      <c r="H629" s="401">
        <v>7683618.5</v>
      </c>
      <c r="I629" s="402">
        <v>19799160.75</v>
      </c>
      <c r="J629" s="402">
        <v>87075962.099999994</v>
      </c>
      <c r="K629" s="401">
        <v>154166464.16</v>
      </c>
      <c r="L629" s="403">
        <v>0</v>
      </c>
      <c r="M629" s="402">
        <v>0</v>
      </c>
      <c r="N629" s="404">
        <v>3520.8976000000007</v>
      </c>
      <c r="O629" s="402">
        <v>49276.99</v>
      </c>
      <c r="P629" s="401">
        <v>49276.99</v>
      </c>
    </row>
    <row r="630" spans="1:16" s="405" customFormat="1" ht="14.25" hidden="1" customHeight="1" x14ac:dyDescent="0.35">
      <c r="A630" s="398" t="s">
        <v>1402</v>
      </c>
      <c r="B630" s="399" t="s">
        <v>1477</v>
      </c>
      <c r="C630" s="399" t="s">
        <v>1478</v>
      </c>
      <c r="D630" s="399" t="s">
        <v>1493</v>
      </c>
      <c r="E630" s="399" t="s">
        <v>1494</v>
      </c>
      <c r="F630" s="400">
        <v>73752697.189999998</v>
      </c>
      <c r="G630" s="401">
        <v>55497636.960000001</v>
      </c>
      <c r="H630" s="401">
        <v>10762722.289999999</v>
      </c>
      <c r="I630" s="402">
        <v>12503801.35</v>
      </c>
      <c r="J630" s="402">
        <v>92802698.280000001</v>
      </c>
      <c r="K630" s="401">
        <v>171566858.88</v>
      </c>
      <c r="L630" s="403">
        <v>0</v>
      </c>
      <c r="M630" s="402">
        <v>0</v>
      </c>
      <c r="N630" s="404">
        <v>2849.5568000000039</v>
      </c>
      <c r="O630" s="402">
        <v>39881.19</v>
      </c>
      <c r="P630" s="401">
        <v>39881.19</v>
      </c>
    </row>
    <row r="631" spans="1:16" s="405" customFormat="1" ht="14.25" hidden="1" customHeight="1" x14ac:dyDescent="0.35">
      <c r="A631" s="398" t="s">
        <v>1402</v>
      </c>
      <c r="B631" s="399" t="s">
        <v>1477</v>
      </c>
      <c r="C631" s="399" t="s">
        <v>1478</v>
      </c>
      <c r="D631" s="399" t="s">
        <v>1495</v>
      </c>
      <c r="E631" s="399" t="s">
        <v>1496</v>
      </c>
      <c r="F631" s="400">
        <v>149413760.63</v>
      </c>
      <c r="G631" s="401">
        <v>47261875.390000001</v>
      </c>
      <c r="H631" s="401">
        <v>9166638.4100000001</v>
      </c>
      <c r="I631" s="402">
        <v>75112660.730000004</v>
      </c>
      <c r="J631" s="402">
        <v>191998328.46999997</v>
      </c>
      <c r="K631" s="401">
        <v>323539503</v>
      </c>
      <c r="L631" s="403">
        <v>0</v>
      </c>
      <c r="M631" s="402">
        <v>0</v>
      </c>
      <c r="N631" s="404">
        <v>20519.617198699973</v>
      </c>
      <c r="O631" s="402">
        <v>287183.84999999998</v>
      </c>
      <c r="P631" s="401">
        <v>287183.84999999998</v>
      </c>
    </row>
    <row r="632" spans="1:16" s="405" customFormat="1" ht="14.25" hidden="1" customHeight="1" x14ac:dyDescent="0.35">
      <c r="A632" s="398" t="s">
        <v>1402</v>
      </c>
      <c r="B632" s="399" t="s">
        <v>1477</v>
      </c>
      <c r="C632" s="399" t="s">
        <v>1478</v>
      </c>
      <c r="D632" s="399" t="s">
        <v>1497</v>
      </c>
      <c r="E632" s="399" t="s">
        <v>1498</v>
      </c>
      <c r="F632" s="400">
        <v>55997502.420000002</v>
      </c>
      <c r="G632" s="401">
        <v>39916331.409999996</v>
      </c>
      <c r="H632" s="401">
        <v>7742801.0300000003</v>
      </c>
      <c r="I632" s="402">
        <v>10713795.970000001</v>
      </c>
      <c r="J632" s="402">
        <v>31974908.920000002</v>
      </c>
      <c r="K632" s="401">
        <v>90347837.329999998</v>
      </c>
      <c r="L632" s="403">
        <v>0</v>
      </c>
      <c r="M632" s="402">
        <v>0</v>
      </c>
      <c r="N632" s="404">
        <v>2744.9120000000025</v>
      </c>
      <c r="O632" s="402">
        <v>38416.620000000003</v>
      </c>
      <c r="P632" s="401">
        <v>38416.620000000003</v>
      </c>
    </row>
    <row r="633" spans="1:16" s="405" customFormat="1" ht="14.25" hidden="1" customHeight="1" x14ac:dyDescent="0.35">
      <c r="A633" s="398" t="s">
        <v>1402</v>
      </c>
      <c r="B633" s="399" t="s">
        <v>1477</v>
      </c>
      <c r="C633" s="399" t="s">
        <v>1478</v>
      </c>
      <c r="D633" s="399" t="s">
        <v>1499</v>
      </c>
      <c r="E633" s="399" t="s">
        <v>1500</v>
      </c>
      <c r="F633" s="400">
        <v>78248931.469999999</v>
      </c>
      <c r="G633" s="401">
        <v>45551929.380000003</v>
      </c>
      <c r="H633" s="401">
        <v>8835002.3100000005</v>
      </c>
      <c r="I633" s="402">
        <v>19900011.73</v>
      </c>
      <c r="J633" s="402">
        <v>54155825.220000006</v>
      </c>
      <c r="K633" s="401">
        <v>128442768.64</v>
      </c>
      <c r="L633" s="403">
        <v>0</v>
      </c>
      <c r="M633" s="402">
        <v>0</v>
      </c>
      <c r="N633" s="404">
        <v>4103.4946000000009</v>
      </c>
      <c r="O633" s="402">
        <v>57430.77</v>
      </c>
      <c r="P633" s="401">
        <v>57430.77</v>
      </c>
    </row>
    <row r="634" spans="1:16" s="405" customFormat="1" ht="14.25" hidden="1" customHeight="1" x14ac:dyDescent="0.35">
      <c r="A634" s="398" t="s">
        <v>1402</v>
      </c>
      <c r="B634" s="399" t="s">
        <v>1477</v>
      </c>
      <c r="C634" s="399" t="s">
        <v>1478</v>
      </c>
      <c r="D634" s="399" t="s">
        <v>1501</v>
      </c>
      <c r="E634" s="399" t="s">
        <v>1502</v>
      </c>
      <c r="F634" s="400">
        <v>92100688.829999998</v>
      </c>
      <c r="G634" s="401">
        <v>57855488.5</v>
      </c>
      <c r="H634" s="401">
        <v>11224320.07</v>
      </c>
      <c r="I634" s="402">
        <v>30870708.949999999</v>
      </c>
      <c r="J634" s="402">
        <v>119452614.90000002</v>
      </c>
      <c r="K634" s="401">
        <v>219403132.41999999</v>
      </c>
      <c r="L634" s="403">
        <v>0</v>
      </c>
      <c r="M634" s="402">
        <v>0</v>
      </c>
      <c r="N634" s="404">
        <v>7087.1678000000093</v>
      </c>
      <c r="O634" s="402">
        <v>99188.99</v>
      </c>
      <c r="P634" s="401">
        <v>99188.99</v>
      </c>
    </row>
    <row r="635" spans="1:16" s="405" customFormat="1" ht="14.25" hidden="1" customHeight="1" x14ac:dyDescent="0.35">
      <c r="A635" s="398" t="s">
        <v>1402</v>
      </c>
      <c r="B635" s="399" t="s">
        <v>1477</v>
      </c>
      <c r="C635" s="399" t="s">
        <v>1478</v>
      </c>
      <c r="D635" s="399" t="s">
        <v>1503</v>
      </c>
      <c r="E635" s="399" t="s">
        <v>1504</v>
      </c>
      <c r="F635" s="400">
        <v>62484248.979999997</v>
      </c>
      <c r="G635" s="401">
        <v>46921262.32</v>
      </c>
      <c r="H635" s="401">
        <v>9101789.8300000001</v>
      </c>
      <c r="I635" s="402">
        <v>12410462.65</v>
      </c>
      <c r="J635" s="402">
        <v>31439662.41</v>
      </c>
      <c r="K635" s="401">
        <v>99873177.209999993</v>
      </c>
      <c r="L635" s="403">
        <v>0</v>
      </c>
      <c r="M635" s="402">
        <v>0</v>
      </c>
      <c r="N635" s="404">
        <v>2443.2618000000011</v>
      </c>
      <c r="O635" s="402">
        <v>34194.85</v>
      </c>
      <c r="P635" s="401">
        <v>34194.85</v>
      </c>
    </row>
    <row r="636" spans="1:16" s="405" customFormat="1" ht="14.25" hidden="1" customHeight="1" x14ac:dyDescent="0.35">
      <c r="A636" s="398" t="s">
        <v>1402</v>
      </c>
      <c r="B636" s="399" t="s">
        <v>1477</v>
      </c>
      <c r="C636" s="399" t="s">
        <v>1478</v>
      </c>
      <c r="D636" s="399" t="s">
        <v>1505</v>
      </c>
      <c r="E636" s="399" t="s">
        <v>1506</v>
      </c>
      <c r="F636" s="400">
        <v>38932046.810000002</v>
      </c>
      <c r="G636" s="401">
        <v>25448497.98</v>
      </c>
      <c r="H636" s="401">
        <v>4935197.43</v>
      </c>
      <c r="I636" s="402">
        <v>8961847.0999999996</v>
      </c>
      <c r="J636" s="402">
        <v>42060736.659999996</v>
      </c>
      <c r="K636" s="401">
        <v>81406279.170000002</v>
      </c>
      <c r="L636" s="403">
        <v>0</v>
      </c>
      <c r="M636" s="402">
        <v>0</v>
      </c>
      <c r="N636" s="404">
        <v>2318.0020000000009</v>
      </c>
      <c r="O636" s="402">
        <v>32441.77</v>
      </c>
      <c r="P636" s="401">
        <v>32441.77</v>
      </c>
    </row>
    <row r="637" spans="1:16" s="405" customFormat="1" ht="14.25" hidden="1" customHeight="1" x14ac:dyDescent="0.35">
      <c r="A637" s="398" t="s">
        <v>1402</v>
      </c>
      <c r="B637" s="399" t="s">
        <v>1477</v>
      </c>
      <c r="C637" s="399" t="s">
        <v>1478</v>
      </c>
      <c r="D637" s="399" t="s">
        <v>1507</v>
      </c>
      <c r="E637" s="399" t="s">
        <v>1508</v>
      </c>
      <c r="F637" s="400">
        <v>91092187.790000007</v>
      </c>
      <c r="G637" s="401">
        <v>59929873.789999999</v>
      </c>
      <c r="H637" s="401">
        <v>11621396.49</v>
      </c>
      <c r="I637" s="402">
        <v>24282422.550000001</v>
      </c>
      <c r="J637" s="402">
        <v>129520793.73</v>
      </c>
      <c r="K637" s="401">
        <v>225354486.56</v>
      </c>
      <c r="L637" s="403">
        <v>0</v>
      </c>
      <c r="M637" s="402">
        <v>0</v>
      </c>
      <c r="N637" s="404">
        <v>5648.9685999999965</v>
      </c>
      <c r="O637" s="402">
        <v>79060.570000000007</v>
      </c>
      <c r="P637" s="401">
        <v>79060.570000000007</v>
      </c>
    </row>
    <row r="638" spans="1:16" s="405" customFormat="1" ht="14.25" hidden="1" customHeight="1" x14ac:dyDescent="0.35">
      <c r="A638" s="398" t="s">
        <v>1402</v>
      </c>
      <c r="B638" s="399" t="s">
        <v>1477</v>
      </c>
      <c r="C638" s="399" t="s">
        <v>1478</v>
      </c>
      <c r="D638" s="399" t="s">
        <v>1509</v>
      </c>
      <c r="E638" s="399" t="s">
        <v>1510</v>
      </c>
      <c r="F638" s="400">
        <v>78413893.049999997</v>
      </c>
      <c r="G638" s="401">
        <v>55778521.280000001</v>
      </c>
      <c r="H638" s="401">
        <v>10816037.699999999</v>
      </c>
      <c r="I638" s="402">
        <v>30015396.510000002</v>
      </c>
      <c r="J638" s="402">
        <v>117896872.34999999</v>
      </c>
      <c r="K638" s="401">
        <v>214506827.84</v>
      </c>
      <c r="L638" s="403">
        <v>0</v>
      </c>
      <c r="M638" s="402">
        <v>0</v>
      </c>
      <c r="N638" s="404">
        <v>5361.9251000000022</v>
      </c>
      <c r="O638" s="402">
        <v>75043.23</v>
      </c>
      <c r="P638" s="401">
        <v>75043.23</v>
      </c>
    </row>
    <row r="639" spans="1:16" s="405" customFormat="1" ht="14.25" hidden="1" customHeight="1" x14ac:dyDescent="0.35">
      <c r="A639" s="398" t="s">
        <v>1402</v>
      </c>
      <c r="B639" s="399" t="s">
        <v>1477</v>
      </c>
      <c r="C639" s="399" t="s">
        <v>1478</v>
      </c>
      <c r="D639" s="399" t="s">
        <v>1511</v>
      </c>
      <c r="E639" s="399" t="s">
        <v>1512</v>
      </c>
      <c r="F639" s="400">
        <v>37910883.149999999</v>
      </c>
      <c r="G639" s="401">
        <v>29199796.170000002</v>
      </c>
      <c r="H639" s="401">
        <v>5663365.96</v>
      </c>
      <c r="I639" s="402">
        <v>7730546.9500000002</v>
      </c>
      <c r="J639" s="402">
        <v>16324102.799999997</v>
      </c>
      <c r="K639" s="401">
        <v>58917811.880000003</v>
      </c>
      <c r="L639" s="403">
        <v>0</v>
      </c>
      <c r="M639" s="402">
        <v>0</v>
      </c>
      <c r="N639" s="404">
        <v>1431.2024999999985</v>
      </c>
      <c r="O639" s="402">
        <v>20030.5</v>
      </c>
      <c r="P639" s="401">
        <v>20030.5</v>
      </c>
    </row>
    <row r="640" spans="1:16" s="405" customFormat="1" ht="14.25" hidden="1" customHeight="1" x14ac:dyDescent="0.35">
      <c r="A640" s="398" t="s">
        <v>1402</v>
      </c>
      <c r="B640" s="399" t="s">
        <v>1477</v>
      </c>
      <c r="C640" s="399" t="s">
        <v>1478</v>
      </c>
      <c r="D640" s="399" t="s">
        <v>1513</v>
      </c>
      <c r="E640" s="399" t="s">
        <v>1514</v>
      </c>
      <c r="F640" s="400">
        <v>26929974.5</v>
      </c>
      <c r="G640" s="401">
        <v>20843709.649999999</v>
      </c>
      <c r="H640" s="401">
        <v>4042235.33</v>
      </c>
      <c r="I640" s="402">
        <v>7683463.4400000004</v>
      </c>
      <c r="J640" s="402">
        <v>30073766.840000004</v>
      </c>
      <c r="K640" s="401">
        <v>62643175.259999998</v>
      </c>
      <c r="L640" s="403">
        <v>0</v>
      </c>
      <c r="M640" s="402">
        <v>0</v>
      </c>
      <c r="N640" s="404">
        <v>1302.8917999999992</v>
      </c>
      <c r="O640" s="402">
        <v>18234.72</v>
      </c>
      <c r="P640" s="401">
        <v>18234.72</v>
      </c>
    </row>
    <row r="641" spans="1:16" s="405" customFormat="1" ht="14.25" hidden="1" customHeight="1" x14ac:dyDescent="0.35">
      <c r="A641" s="398" t="s">
        <v>1402</v>
      </c>
      <c r="B641" s="399" t="s">
        <v>1477</v>
      </c>
      <c r="C641" s="399" t="s">
        <v>1478</v>
      </c>
      <c r="D641" s="399" t="s">
        <v>1515</v>
      </c>
      <c r="E641" s="399" t="s">
        <v>1516</v>
      </c>
      <c r="F641" s="400">
        <v>47342092.75</v>
      </c>
      <c r="G641" s="401">
        <v>30554543.91</v>
      </c>
      <c r="H641" s="401">
        <v>5927745.1399999997</v>
      </c>
      <c r="I641" s="402">
        <v>9425158.7599999998</v>
      </c>
      <c r="J641" s="402">
        <v>44647098.349999994</v>
      </c>
      <c r="K641" s="401">
        <v>90554546.159999996</v>
      </c>
      <c r="L641" s="403">
        <v>0</v>
      </c>
      <c r="M641" s="402">
        <v>0</v>
      </c>
      <c r="N641" s="404">
        <v>1680.9596000000006</v>
      </c>
      <c r="O641" s="402">
        <v>23526</v>
      </c>
      <c r="P641" s="401">
        <v>23526</v>
      </c>
    </row>
    <row r="642" spans="1:16" s="405" customFormat="1" ht="14.25" hidden="1" customHeight="1" x14ac:dyDescent="0.35">
      <c r="A642" s="398" t="s">
        <v>1402</v>
      </c>
      <c r="B642" s="399" t="s">
        <v>1477</v>
      </c>
      <c r="C642" s="399" t="s">
        <v>1478</v>
      </c>
      <c r="D642" s="399" t="s">
        <v>1517</v>
      </c>
      <c r="E642" s="399" t="s">
        <v>1518</v>
      </c>
      <c r="F642" s="400">
        <v>44877603.640000001</v>
      </c>
      <c r="G642" s="401">
        <v>32464665</v>
      </c>
      <c r="H642" s="401">
        <v>6297105.5199999996</v>
      </c>
      <c r="I642" s="402">
        <v>5858385.9699999997</v>
      </c>
      <c r="J642" s="402">
        <v>40775905.049999997</v>
      </c>
      <c r="K642" s="401">
        <v>85396061.540000007</v>
      </c>
      <c r="L642" s="403">
        <v>0</v>
      </c>
      <c r="M642" s="402">
        <v>0</v>
      </c>
      <c r="N642" s="404">
        <v>1314.3789999999999</v>
      </c>
      <c r="O642" s="402">
        <v>18395.490000000002</v>
      </c>
      <c r="P642" s="401">
        <v>18395.490000000002</v>
      </c>
    </row>
    <row r="643" spans="1:16" s="405" customFormat="1" ht="14.25" hidden="1" customHeight="1" x14ac:dyDescent="0.35">
      <c r="A643" s="398" t="s">
        <v>1402</v>
      </c>
      <c r="B643" s="399" t="s">
        <v>1477</v>
      </c>
      <c r="C643" s="399" t="s">
        <v>1478</v>
      </c>
      <c r="D643" s="399" t="s">
        <v>1519</v>
      </c>
      <c r="E643" s="399" t="s">
        <v>1520</v>
      </c>
      <c r="F643" s="400">
        <v>34487747.960000001</v>
      </c>
      <c r="G643" s="401">
        <v>23203087.09</v>
      </c>
      <c r="H643" s="401">
        <v>4500022.21</v>
      </c>
      <c r="I643" s="402">
        <v>5632401.4100000001</v>
      </c>
      <c r="J643" s="402">
        <v>61272910.759999998</v>
      </c>
      <c r="K643" s="401">
        <v>94608421.469999999</v>
      </c>
      <c r="L643" s="403">
        <v>0</v>
      </c>
      <c r="M643" s="402">
        <v>0</v>
      </c>
      <c r="N643" s="404">
        <v>1292.8352999999995</v>
      </c>
      <c r="O643" s="402">
        <v>18093.97</v>
      </c>
      <c r="P643" s="401">
        <v>18093.97</v>
      </c>
    </row>
    <row r="644" spans="1:16" s="405" customFormat="1" ht="14.25" hidden="1" customHeight="1" x14ac:dyDescent="0.35">
      <c r="A644" s="398" t="s">
        <v>1402</v>
      </c>
      <c r="B644" s="399" t="s">
        <v>1477</v>
      </c>
      <c r="C644" s="399" t="s">
        <v>1478</v>
      </c>
      <c r="D644" s="399" t="s">
        <v>1521</v>
      </c>
      <c r="E644" s="399" t="s">
        <v>1522</v>
      </c>
      <c r="F644" s="400">
        <v>29310606.550000001</v>
      </c>
      <c r="G644" s="401">
        <v>18767175.66</v>
      </c>
      <c r="H644" s="401">
        <v>3639295.82</v>
      </c>
      <c r="I644" s="402">
        <v>2743186.36</v>
      </c>
      <c r="J644" s="402">
        <v>30018838.930000003</v>
      </c>
      <c r="K644" s="401">
        <v>55168496.770000003</v>
      </c>
      <c r="L644" s="403">
        <v>0</v>
      </c>
      <c r="M644" s="402">
        <v>0</v>
      </c>
      <c r="N644" s="404">
        <v>671.60630000000026</v>
      </c>
      <c r="O644" s="402">
        <v>9399.52</v>
      </c>
      <c r="P644" s="401">
        <v>9399.52</v>
      </c>
    </row>
    <row r="645" spans="1:16" s="405" customFormat="1" ht="14.25" hidden="1" customHeight="1" x14ac:dyDescent="0.35">
      <c r="A645" s="398" t="s">
        <v>1402</v>
      </c>
      <c r="B645" s="399" t="s">
        <v>1477</v>
      </c>
      <c r="C645" s="399" t="s">
        <v>1478</v>
      </c>
      <c r="D645" s="399" t="s">
        <v>1523</v>
      </c>
      <c r="E645" s="399" t="s">
        <v>1524</v>
      </c>
      <c r="F645" s="400">
        <v>36899751.240000002</v>
      </c>
      <c r="G645" s="401">
        <v>24970639.870000001</v>
      </c>
      <c r="H645" s="401">
        <v>4842378.5</v>
      </c>
      <c r="I645" s="402">
        <v>6285376.1399999997</v>
      </c>
      <c r="J645" s="402">
        <v>25701689.460000001</v>
      </c>
      <c r="K645" s="401">
        <v>61800083.969999999</v>
      </c>
      <c r="L645" s="403">
        <v>0</v>
      </c>
      <c r="M645" s="402">
        <v>0</v>
      </c>
      <c r="N645" s="404">
        <v>1171.7794000000004</v>
      </c>
      <c r="O645" s="402">
        <v>16399.73</v>
      </c>
      <c r="P645" s="401">
        <v>16399.73</v>
      </c>
    </row>
    <row r="646" spans="1:16" s="405" customFormat="1" ht="14.25" hidden="1" customHeight="1" x14ac:dyDescent="0.35">
      <c r="A646" s="398" t="s">
        <v>1402</v>
      </c>
      <c r="B646" s="399" t="s">
        <v>1477</v>
      </c>
      <c r="C646" s="399" t="s">
        <v>1478</v>
      </c>
      <c r="D646" s="399" t="s">
        <v>1525</v>
      </c>
      <c r="E646" s="399" t="s">
        <v>1526</v>
      </c>
      <c r="F646" s="400">
        <v>31028162.23</v>
      </c>
      <c r="G646" s="401">
        <v>19627221.960000001</v>
      </c>
      <c r="H646" s="401">
        <v>3810488.05</v>
      </c>
      <c r="I646" s="402">
        <v>4317799.9000000004</v>
      </c>
      <c r="J646" s="402">
        <v>17744793.100000001</v>
      </c>
      <c r="K646" s="401">
        <v>45500303.009999998</v>
      </c>
      <c r="L646" s="403">
        <v>0</v>
      </c>
      <c r="M646" s="402">
        <v>0</v>
      </c>
      <c r="N646" s="404">
        <v>936.1102999999996</v>
      </c>
      <c r="O646" s="402">
        <v>13101.4</v>
      </c>
      <c r="P646" s="401">
        <v>13101.4</v>
      </c>
    </row>
    <row r="647" spans="1:16" s="405" customFormat="1" ht="14.25" hidden="1" customHeight="1" x14ac:dyDescent="0.35">
      <c r="A647" s="398" t="s">
        <v>1402</v>
      </c>
      <c r="B647" s="399" t="s">
        <v>1477</v>
      </c>
      <c r="C647" s="399" t="s">
        <v>1478</v>
      </c>
      <c r="D647" s="399" t="s">
        <v>1527</v>
      </c>
      <c r="E647" s="399" t="s">
        <v>1528</v>
      </c>
      <c r="F647" s="400">
        <v>30217054.66</v>
      </c>
      <c r="G647" s="401">
        <v>20005272.789999999</v>
      </c>
      <c r="H647" s="401">
        <v>3879349.29</v>
      </c>
      <c r="I647" s="402">
        <v>5861743.4900000002</v>
      </c>
      <c r="J647" s="402">
        <v>39121817.839999996</v>
      </c>
      <c r="K647" s="401">
        <v>68868183.409999996</v>
      </c>
      <c r="L647" s="403">
        <v>0</v>
      </c>
      <c r="M647" s="402">
        <v>0</v>
      </c>
      <c r="N647" s="404">
        <v>1207.1609999999989</v>
      </c>
      <c r="O647" s="402">
        <v>16894.91</v>
      </c>
      <c r="P647" s="401">
        <v>16894.91</v>
      </c>
    </row>
    <row r="648" spans="1:16" s="405" customFormat="1" ht="14.25" hidden="1" customHeight="1" x14ac:dyDescent="0.35">
      <c r="A648" s="398" t="s">
        <v>1402</v>
      </c>
      <c r="B648" s="399" t="s">
        <v>1477</v>
      </c>
      <c r="C648" s="399" t="s">
        <v>1478</v>
      </c>
      <c r="D648" s="399" t="s">
        <v>1529</v>
      </c>
      <c r="E648" s="399" t="s">
        <v>377</v>
      </c>
      <c r="F648" s="400">
        <v>37950083.840000004</v>
      </c>
      <c r="G648" s="401">
        <v>25308520.59</v>
      </c>
      <c r="H648" s="401">
        <v>4909461.26</v>
      </c>
      <c r="I648" s="402">
        <v>6014126.1600000001</v>
      </c>
      <c r="J648" s="402">
        <v>25544373.800000004</v>
      </c>
      <c r="K648" s="401">
        <v>61776481.810000002</v>
      </c>
      <c r="L648" s="403">
        <v>0</v>
      </c>
      <c r="M648" s="402">
        <v>0</v>
      </c>
      <c r="N648" s="404">
        <v>1059.962</v>
      </c>
      <c r="O648" s="402">
        <v>14834.78</v>
      </c>
      <c r="P648" s="401">
        <v>14834.78</v>
      </c>
    </row>
    <row r="649" spans="1:16" s="405" customFormat="1" ht="14.25" hidden="1" customHeight="1" x14ac:dyDescent="0.35">
      <c r="A649" s="398" t="s">
        <v>1402</v>
      </c>
      <c r="B649" s="399" t="s">
        <v>1477</v>
      </c>
      <c r="C649" s="399" t="s">
        <v>1478</v>
      </c>
      <c r="D649" s="399" t="s">
        <v>1530</v>
      </c>
      <c r="E649" s="399" t="s">
        <v>1531</v>
      </c>
      <c r="F649" s="400">
        <v>38155203.609999999</v>
      </c>
      <c r="G649" s="401">
        <v>25337115.350000001</v>
      </c>
      <c r="H649" s="401">
        <v>4914598.29</v>
      </c>
      <c r="I649" s="402">
        <v>5304519.03</v>
      </c>
      <c r="J649" s="402">
        <v>20081974.899999999</v>
      </c>
      <c r="K649" s="401">
        <v>55638207.57</v>
      </c>
      <c r="L649" s="403">
        <v>0</v>
      </c>
      <c r="M649" s="402">
        <v>290269.18000000017</v>
      </c>
      <c r="N649" s="404">
        <v>928.46619999999973</v>
      </c>
      <c r="O649" s="402">
        <v>12994.42</v>
      </c>
      <c r="P649" s="401">
        <v>12994.42</v>
      </c>
    </row>
    <row r="650" spans="1:16" s="405" customFormat="1" ht="14.25" hidden="1" customHeight="1" x14ac:dyDescent="0.35">
      <c r="A650" s="398" t="s">
        <v>1402</v>
      </c>
      <c r="B650" s="399" t="s">
        <v>1477</v>
      </c>
      <c r="C650" s="399" t="s">
        <v>1478</v>
      </c>
      <c r="D650" s="399" t="s">
        <v>1532</v>
      </c>
      <c r="E650" s="399" t="s">
        <v>1533</v>
      </c>
      <c r="F650" s="400">
        <v>41011157.100000001</v>
      </c>
      <c r="G650" s="401">
        <v>24746332</v>
      </c>
      <c r="H650" s="401">
        <v>4802218.3099999996</v>
      </c>
      <c r="I650" s="402">
        <v>5049986.93</v>
      </c>
      <c r="J650" s="402">
        <v>30835948.800000001</v>
      </c>
      <c r="K650" s="401">
        <v>65434486.039999999</v>
      </c>
      <c r="L650" s="403">
        <v>0</v>
      </c>
      <c r="M650" s="402">
        <v>0</v>
      </c>
      <c r="N650" s="404">
        <v>1227.2167999999999</v>
      </c>
      <c r="O650" s="402">
        <v>17175.61</v>
      </c>
      <c r="P650" s="401">
        <v>17175.61</v>
      </c>
    </row>
    <row r="651" spans="1:16" s="405" customFormat="1" ht="14.25" hidden="1" customHeight="1" x14ac:dyDescent="0.35">
      <c r="A651" s="398" t="s">
        <v>1402</v>
      </c>
      <c r="B651" s="399" t="s">
        <v>1535</v>
      </c>
      <c r="C651" s="399" t="s">
        <v>1536</v>
      </c>
      <c r="D651" s="399" t="s">
        <v>1537</v>
      </c>
      <c r="E651" s="399" t="s">
        <v>1538</v>
      </c>
      <c r="F651" s="400">
        <v>383209770.11000001</v>
      </c>
      <c r="G651" s="401">
        <v>76851801.769999996</v>
      </c>
      <c r="H651" s="401">
        <v>14640425.92</v>
      </c>
      <c r="I651" s="402">
        <v>327999278.82999998</v>
      </c>
      <c r="J651" s="402">
        <v>366876717.15999997</v>
      </c>
      <c r="K651" s="401">
        <v>786368223.67999995</v>
      </c>
      <c r="L651" s="403">
        <v>0</v>
      </c>
      <c r="M651" s="402">
        <v>0</v>
      </c>
      <c r="N651" s="404">
        <v>80399.60710257024</v>
      </c>
      <c r="O651" s="402">
        <v>1125238.77</v>
      </c>
      <c r="P651" s="401">
        <v>1125238.77</v>
      </c>
    </row>
    <row r="652" spans="1:16" s="405" customFormat="1" ht="14.25" hidden="1" customHeight="1" x14ac:dyDescent="0.35">
      <c r="A652" s="398" t="s">
        <v>1402</v>
      </c>
      <c r="B652" s="399" t="s">
        <v>1535</v>
      </c>
      <c r="C652" s="399" t="s">
        <v>1536</v>
      </c>
      <c r="D652" s="399" t="s">
        <v>1539</v>
      </c>
      <c r="E652" s="399" t="s">
        <v>1540</v>
      </c>
      <c r="F652" s="400">
        <v>47547978.009999998</v>
      </c>
      <c r="G652" s="401">
        <v>34434494.829999998</v>
      </c>
      <c r="H652" s="401">
        <v>6558962.6100000003</v>
      </c>
      <c r="I652" s="402">
        <v>10218995.98</v>
      </c>
      <c r="J652" s="402">
        <v>58961342.569999993</v>
      </c>
      <c r="K652" s="401">
        <v>110173795.98999999</v>
      </c>
      <c r="L652" s="403">
        <v>0</v>
      </c>
      <c r="M652" s="402">
        <v>0</v>
      </c>
      <c r="N652" s="404">
        <v>1934.8283999999999</v>
      </c>
      <c r="O652" s="402">
        <v>27079.040000000001</v>
      </c>
      <c r="P652" s="401">
        <v>27079.040000000001</v>
      </c>
    </row>
    <row r="653" spans="1:16" s="405" customFormat="1" ht="14.25" hidden="1" customHeight="1" x14ac:dyDescent="0.35">
      <c r="A653" s="398" t="s">
        <v>1402</v>
      </c>
      <c r="B653" s="399" t="s">
        <v>1535</v>
      </c>
      <c r="C653" s="399" t="s">
        <v>1536</v>
      </c>
      <c r="D653" s="399" t="s">
        <v>1541</v>
      </c>
      <c r="E653" s="399" t="s">
        <v>1542</v>
      </c>
      <c r="F653" s="400">
        <v>85161895.540000007</v>
      </c>
      <c r="G653" s="401">
        <v>54002075.840000004</v>
      </c>
      <c r="H653" s="401">
        <v>10284940.27</v>
      </c>
      <c r="I653" s="402">
        <v>32029599.84</v>
      </c>
      <c r="J653" s="402">
        <v>64713199.769999996</v>
      </c>
      <c r="K653" s="401">
        <v>161029815.72</v>
      </c>
      <c r="L653" s="403">
        <v>0</v>
      </c>
      <c r="M653" s="402">
        <v>0</v>
      </c>
      <c r="N653" s="404">
        <v>6184.8009000000002</v>
      </c>
      <c r="O653" s="402">
        <v>86559.85</v>
      </c>
      <c r="P653" s="401">
        <v>86559.85</v>
      </c>
    </row>
    <row r="654" spans="1:16" s="405" customFormat="1" ht="14.25" hidden="1" customHeight="1" x14ac:dyDescent="0.35">
      <c r="A654" s="398" t="s">
        <v>1402</v>
      </c>
      <c r="B654" s="399" t="s">
        <v>1535</v>
      </c>
      <c r="C654" s="399" t="s">
        <v>1536</v>
      </c>
      <c r="D654" s="399" t="s">
        <v>1543</v>
      </c>
      <c r="E654" s="399" t="s">
        <v>1544</v>
      </c>
      <c r="F654" s="400">
        <v>40710993.689999998</v>
      </c>
      <c r="G654" s="401">
        <v>28040308.300000001</v>
      </c>
      <c r="H654" s="401">
        <v>5341635.62</v>
      </c>
      <c r="I654" s="402">
        <v>8681679.6199999992</v>
      </c>
      <c r="J654" s="402">
        <v>53903574.460000001</v>
      </c>
      <c r="K654" s="401">
        <v>95967198</v>
      </c>
      <c r="L654" s="403">
        <v>0</v>
      </c>
      <c r="M654" s="402">
        <v>0</v>
      </c>
      <c r="N654" s="404">
        <v>1832.1087999999995</v>
      </c>
      <c r="O654" s="402">
        <v>25641.42</v>
      </c>
      <c r="P654" s="401">
        <v>25641.42</v>
      </c>
    </row>
    <row r="655" spans="1:16" s="405" customFormat="1" ht="14.25" hidden="1" customHeight="1" x14ac:dyDescent="0.35">
      <c r="A655" s="398" t="s">
        <v>1402</v>
      </c>
      <c r="B655" s="399" t="s">
        <v>1535</v>
      </c>
      <c r="C655" s="399" t="s">
        <v>1536</v>
      </c>
      <c r="D655" s="399" t="s">
        <v>1545</v>
      </c>
      <c r="E655" s="399" t="s">
        <v>1546</v>
      </c>
      <c r="F655" s="400">
        <v>163227193.53</v>
      </c>
      <c r="G655" s="401">
        <v>75937858.810000002</v>
      </c>
      <c r="H655" s="401">
        <v>14472258.17</v>
      </c>
      <c r="I655" s="402">
        <v>70317149.239999995</v>
      </c>
      <c r="J655" s="402">
        <v>204719853.49000001</v>
      </c>
      <c r="K655" s="401">
        <v>365447119.70999998</v>
      </c>
      <c r="L655" s="403">
        <v>0</v>
      </c>
      <c r="M655" s="402">
        <v>0</v>
      </c>
      <c r="N655" s="404">
        <v>13266.513699999994</v>
      </c>
      <c r="O655" s="402">
        <v>185672.49</v>
      </c>
      <c r="P655" s="401">
        <v>185672.49</v>
      </c>
    </row>
    <row r="656" spans="1:16" s="405" customFormat="1" ht="14.25" hidden="1" customHeight="1" x14ac:dyDescent="0.35">
      <c r="A656" s="398" t="s">
        <v>1402</v>
      </c>
      <c r="B656" s="399" t="s">
        <v>1535</v>
      </c>
      <c r="C656" s="399" t="s">
        <v>1536</v>
      </c>
      <c r="D656" s="399" t="s">
        <v>1547</v>
      </c>
      <c r="E656" s="399" t="s">
        <v>1548</v>
      </c>
      <c r="F656" s="400">
        <v>53916351.210000001</v>
      </c>
      <c r="G656" s="401">
        <v>37794795.670000002</v>
      </c>
      <c r="H656" s="401">
        <v>7199195.6299999999</v>
      </c>
      <c r="I656" s="402">
        <v>8183148.7800000003</v>
      </c>
      <c r="J656" s="402">
        <v>40170902.489999995</v>
      </c>
      <c r="K656" s="401">
        <v>93348042.569999993</v>
      </c>
      <c r="L656" s="403">
        <v>0</v>
      </c>
      <c r="M656" s="402">
        <v>0</v>
      </c>
      <c r="N656" s="404">
        <v>1935.8042000000003</v>
      </c>
      <c r="O656" s="402">
        <v>27092.69</v>
      </c>
      <c r="P656" s="401">
        <v>27092.69</v>
      </c>
    </row>
    <row r="657" spans="1:16" s="405" customFormat="1" ht="14.25" hidden="1" customHeight="1" x14ac:dyDescent="0.35">
      <c r="A657" s="398" t="s">
        <v>1402</v>
      </c>
      <c r="B657" s="399" t="s">
        <v>1535</v>
      </c>
      <c r="C657" s="399" t="s">
        <v>1536</v>
      </c>
      <c r="D657" s="399" t="s">
        <v>1549</v>
      </c>
      <c r="E657" s="399" t="s">
        <v>1550</v>
      </c>
      <c r="F657" s="400">
        <v>80282708.709999993</v>
      </c>
      <c r="G657" s="401">
        <v>48034240.350000001</v>
      </c>
      <c r="H657" s="401">
        <v>9148136.7300000004</v>
      </c>
      <c r="I657" s="402">
        <v>37455498.32</v>
      </c>
      <c r="J657" s="402">
        <v>83763659.439999998</v>
      </c>
      <c r="K657" s="401">
        <v>178401534.84</v>
      </c>
      <c r="L657" s="403">
        <v>0</v>
      </c>
      <c r="M657" s="402">
        <v>0</v>
      </c>
      <c r="N657" s="404">
        <v>6906.1590000000042</v>
      </c>
      <c r="O657" s="402">
        <v>96655.67</v>
      </c>
      <c r="P657" s="401">
        <v>96655.67</v>
      </c>
    </row>
    <row r="658" spans="1:16" s="405" customFormat="1" ht="14.25" hidden="1" customHeight="1" x14ac:dyDescent="0.35">
      <c r="A658" s="398" t="s">
        <v>1402</v>
      </c>
      <c r="B658" s="399" t="s">
        <v>1535</v>
      </c>
      <c r="C658" s="399" t="s">
        <v>1536</v>
      </c>
      <c r="D658" s="399" t="s">
        <v>1551</v>
      </c>
      <c r="E658" s="399" t="s">
        <v>1552</v>
      </c>
      <c r="F658" s="400">
        <v>34048396.020000003</v>
      </c>
      <c r="G658" s="401">
        <v>25020069.079999998</v>
      </c>
      <c r="H658" s="401">
        <v>4766191.49</v>
      </c>
      <c r="I658" s="402">
        <v>5764031.75</v>
      </c>
      <c r="J658" s="402">
        <v>19175532.759999998</v>
      </c>
      <c r="K658" s="401">
        <v>54725825.079999998</v>
      </c>
      <c r="L658" s="403">
        <v>0</v>
      </c>
      <c r="M658" s="402">
        <v>0</v>
      </c>
      <c r="N658" s="404">
        <v>1274.1102999999989</v>
      </c>
      <c r="O658" s="402">
        <v>17831.91</v>
      </c>
      <c r="P658" s="401">
        <v>17831.91</v>
      </c>
    </row>
    <row r="659" spans="1:16" s="405" customFormat="1" ht="14.25" hidden="1" customHeight="1" x14ac:dyDescent="0.35">
      <c r="A659" s="398" t="s">
        <v>1402</v>
      </c>
      <c r="B659" s="399" t="s">
        <v>1535</v>
      </c>
      <c r="C659" s="399" t="s">
        <v>1536</v>
      </c>
      <c r="D659" s="399" t="s">
        <v>1553</v>
      </c>
      <c r="E659" s="399" t="s">
        <v>1554</v>
      </c>
      <c r="F659" s="400">
        <v>144189215.65000001</v>
      </c>
      <c r="G659" s="401">
        <v>75334613.040000007</v>
      </c>
      <c r="H659" s="401">
        <v>14346276</v>
      </c>
      <c r="I659" s="402">
        <v>69106841.489999995</v>
      </c>
      <c r="J659" s="402">
        <v>237543992.84000003</v>
      </c>
      <c r="K659" s="401">
        <v>396331723.37</v>
      </c>
      <c r="L659" s="403">
        <v>0</v>
      </c>
      <c r="M659" s="402">
        <v>0</v>
      </c>
      <c r="N659" s="404">
        <v>12832.884499999956</v>
      </c>
      <c r="O659" s="402">
        <v>179603.6</v>
      </c>
      <c r="P659" s="401">
        <v>179603.6</v>
      </c>
    </row>
    <row r="660" spans="1:16" s="405" customFormat="1" ht="14.25" hidden="1" customHeight="1" x14ac:dyDescent="0.35">
      <c r="A660" s="398" t="s">
        <v>1402</v>
      </c>
      <c r="B660" s="399" t="s">
        <v>1535</v>
      </c>
      <c r="C660" s="399" t="s">
        <v>1536</v>
      </c>
      <c r="D660" s="399" t="s">
        <v>1555</v>
      </c>
      <c r="E660" s="399" t="s">
        <v>1556</v>
      </c>
      <c r="F660" s="400">
        <v>123056893.66</v>
      </c>
      <c r="G660" s="401">
        <v>64897897.5</v>
      </c>
      <c r="H660" s="401">
        <v>12362331.16</v>
      </c>
      <c r="I660" s="402">
        <v>41244696.159999996</v>
      </c>
      <c r="J660" s="402">
        <v>123031281.12</v>
      </c>
      <c r="K660" s="401">
        <v>241536205.94</v>
      </c>
      <c r="L660" s="403">
        <v>0</v>
      </c>
      <c r="M660" s="402">
        <v>0</v>
      </c>
      <c r="N660" s="404">
        <v>7813.0346000000018</v>
      </c>
      <c r="O660" s="402">
        <v>109347.92</v>
      </c>
      <c r="P660" s="401">
        <v>109347.92</v>
      </c>
    </row>
    <row r="661" spans="1:16" s="405" customFormat="1" ht="14.25" hidden="1" customHeight="1" x14ac:dyDescent="0.35">
      <c r="A661" s="398" t="s">
        <v>1402</v>
      </c>
      <c r="B661" s="399" t="s">
        <v>1535</v>
      </c>
      <c r="C661" s="399" t="s">
        <v>1536</v>
      </c>
      <c r="D661" s="399" t="s">
        <v>1557</v>
      </c>
      <c r="E661" s="399" t="s">
        <v>1558</v>
      </c>
      <c r="F661" s="400">
        <v>70385324.209999993</v>
      </c>
      <c r="G661" s="401">
        <v>35989869.270000003</v>
      </c>
      <c r="H661" s="401">
        <v>6855459.6500000004</v>
      </c>
      <c r="I661" s="402">
        <v>34649377.479999997</v>
      </c>
      <c r="J661" s="402">
        <v>59128092.059999995</v>
      </c>
      <c r="K661" s="401">
        <v>136622798.46000001</v>
      </c>
      <c r="L661" s="403">
        <v>0</v>
      </c>
      <c r="M661" s="402">
        <v>0</v>
      </c>
      <c r="N661" s="404">
        <v>6254.6615000000011</v>
      </c>
      <c r="O661" s="402">
        <v>87537.59</v>
      </c>
      <c r="P661" s="401">
        <v>87537.59</v>
      </c>
    </row>
    <row r="662" spans="1:16" s="405" customFormat="1" ht="14.25" hidden="1" customHeight="1" x14ac:dyDescent="0.35">
      <c r="A662" s="398" t="s">
        <v>1402</v>
      </c>
      <c r="B662" s="399" t="s">
        <v>1535</v>
      </c>
      <c r="C662" s="399" t="s">
        <v>1536</v>
      </c>
      <c r="D662" s="399" t="s">
        <v>1559</v>
      </c>
      <c r="E662" s="399" t="s">
        <v>1560</v>
      </c>
      <c r="F662" s="400">
        <v>45914497.439999998</v>
      </c>
      <c r="G662" s="401">
        <v>33790162.960000001</v>
      </c>
      <c r="H662" s="401">
        <v>6437804.4900000002</v>
      </c>
      <c r="I662" s="402">
        <v>7395317.3600000003</v>
      </c>
      <c r="J662" s="402">
        <v>50758836.340000004</v>
      </c>
      <c r="K662" s="401">
        <v>98382121.150000006</v>
      </c>
      <c r="L662" s="403">
        <v>0</v>
      </c>
      <c r="M662" s="402">
        <v>0</v>
      </c>
      <c r="N662" s="404">
        <v>1510.8933</v>
      </c>
      <c r="O662" s="402">
        <v>21145.82</v>
      </c>
      <c r="P662" s="401">
        <v>21145.82</v>
      </c>
    </row>
    <row r="663" spans="1:16" s="405" customFormat="1" ht="14.25" hidden="1" customHeight="1" x14ac:dyDescent="0.35">
      <c r="A663" s="398" t="s">
        <v>1402</v>
      </c>
      <c r="B663" s="399" t="s">
        <v>1535</v>
      </c>
      <c r="C663" s="399" t="s">
        <v>1536</v>
      </c>
      <c r="D663" s="399" t="s">
        <v>1561</v>
      </c>
      <c r="E663" s="399" t="s">
        <v>1562</v>
      </c>
      <c r="F663" s="400">
        <v>38291341.979999997</v>
      </c>
      <c r="G663" s="401">
        <v>29680799.52</v>
      </c>
      <c r="H663" s="401">
        <v>5654671.8700000001</v>
      </c>
      <c r="I663" s="402">
        <v>10052805.58</v>
      </c>
      <c r="J663" s="402">
        <v>35774843.719999999</v>
      </c>
      <c r="K663" s="401">
        <v>81163120.689999998</v>
      </c>
      <c r="L663" s="403">
        <v>0</v>
      </c>
      <c r="M663" s="402">
        <v>0</v>
      </c>
      <c r="N663" s="404">
        <v>1538.3403999999994</v>
      </c>
      <c r="O663" s="402">
        <v>21529.96</v>
      </c>
      <c r="P663" s="401">
        <v>21529.96</v>
      </c>
    </row>
    <row r="664" spans="1:16" s="405" customFormat="1" ht="14.25" hidden="1" customHeight="1" x14ac:dyDescent="0.35">
      <c r="A664" s="398" t="s">
        <v>1402</v>
      </c>
      <c r="B664" s="399" t="s">
        <v>1535</v>
      </c>
      <c r="C664" s="399" t="s">
        <v>1536</v>
      </c>
      <c r="D664" s="399" t="s">
        <v>1563</v>
      </c>
      <c r="E664" s="399" t="s">
        <v>1564</v>
      </c>
      <c r="F664" s="400">
        <v>37822766.890000001</v>
      </c>
      <c r="G664" s="401">
        <v>28137929.539999999</v>
      </c>
      <c r="H664" s="401">
        <v>5359501.76</v>
      </c>
      <c r="I664" s="402">
        <v>7845213.5700000003</v>
      </c>
      <c r="J664" s="402">
        <v>24867025.829999998</v>
      </c>
      <c r="K664" s="401">
        <v>66209670.700000003</v>
      </c>
      <c r="L664" s="403">
        <v>0</v>
      </c>
      <c r="M664" s="402">
        <v>0</v>
      </c>
      <c r="N664" s="404">
        <v>1300.5041999999996</v>
      </c>
      <c r="O664" s="402">
        <v>18201.3</v>
      </c>
      <c r="P664" s="401">
        <v>18201.3</v>
      </c>
    </row>
    <row r="665" spans="1:16" s="405" customFormat="1" ht="14.25" hidden="1" customHeight="1" x14ac:dyDescent="0.35">
      <c r="A665" s="398" t="s">
        <v>1402</v>
      </c>
      <c r="B665" s="399" t="s">
        <v>1535</v>
      </c>
      <c r="C665" s="399" t="s">
        <v>1536</v>
      </c>
      <c r="D665" s="399" t="s">
        <v>1565</v>
      </c>
      <c r="E665" s="399" t="s">
        <v>1566</v>
      </c>
      <c r="F665" s="400">
        <v>36352101.409999996</v>
      </c>
      <c r="G665" s="401">
        <v>25470018.98</v>
      </c>
      <c r="H665" s="401">
        <v>4857207.05</v>
      </c>
      <c r="I665" s="402">
        <v>8969818.0299999993</v>
      </c>
      <c r="J665" s="402">
        <v>20626401.02</v>
      </c>
      <c r="K665" s="401">
        <v>59923445.079999998</v>
      </c>
      <c r="L665" s="403">
        <v>0</v>
      </c>
      <c r="M665" s="402">
        <v>0</v>
      </c>
      <c r="N665" s="404">
        <v>1224.7732000000003</v>
      </c>
      <c r="O665" s="402">
        <v>17141.41</v>
      </c>
      <c r="P665" s="401">
        <v>17141.41</v>
      </c>
    </row>
    <row r="666" spans="1:16" s="405" customFormat="1" ht="14.25" hidden="1" customHeight="1" x14ac:dyDescent="0.35">
      <c r="A666" s="398" t="s">
        <v>1402</v>
      </c>
      <c r="B666" s="399" t="s">
        <v>1535</v>
      </c>
      <c r="C666" s="399" t="s">
        <v>1536</v>
      </c>
      <c r="D666" s="399" t="s">
        <v>1567</v>
      </c>
      <c r="E666" s="399" t="s">
        <v>1568</v>
      </c>
      <c r="F666" s="400">
        <v>48508576.859999999</v>
      </c>
      <c r="G666" s="401">
        <v>36603237.090000004</v>
      </c>
      <c r="H666" s="401">
        <v>6972158.2400000002</v>
      </c>
      <c r="I666" s="402">
        <v>9268499.0999999996</v>
      </c>
      <c r="J666" s="402">
        <v>29638047.460000001</v>
      </c>
      <c r="K666" s="401">
        <v>82481941.890000001</v>
      </c>
      <c r="L666" s="403">
        <v>0</v>
      </c>
      <c r="M666" s="402">
        <v>0</v>
      </c>
      <c r="N666" s="404">
        <v>1289.5167000000004</v>
      </c>
      <c r="O666" s="402">
        <v>18047.53</v>
      </c>
      <c r="P666" s="401">
        <v>18047.53</v>
      </c>
    </row>
    <row r="667" spans="1:16" s="405" customFormat="1" ht="14.25" hidden="1" customHeight="1" x14ac:dyDescent="0.35">
      <c r="A667" s="398" t="s">
        <v>1402</v>
      </c>
      <c r="B667" s="399" t="s">
        <v>1535</v>
      </c>
      <c r="C667" s="399" t="s">
        <v>1536</v>
      </c>
      <c r="D667" s="399" t="s">
        <v>1569</v>
      </c>
      <c r="E667" s="399" t="s">
        <v>1570</v>
      </c>
      <c r="F667" s="400">
        <v>37145722.310000002</v>
      </c>
      <c r="G667" s="401">
        <v>27324204.199999999</v>
      </c>
      <c r="H667" s="401">
        <v>5205304.6399999997</v>
      </c>
      <c r="I667" s="402">
        <v>8747461.1799999997</v>
      </c>
      <c r="J667" s="402">
        <v>20238127.149999999</v>
      </c>
      <c r="K667" s="401">
        <v>61515097.170000002</v>
      </c>
      <c r="L667" s="403">
        <v>0</v>
      </c>
      <c r="M667" s="402">
        <v>0</v>
      </c>
      <c r="N667" s="404">
        <v>1176.7617000000005</v>
      </c>
      <c r="O667" s="402">
        <v>16469.46</v>
      </c>
      <c r="P667" s="401">
        <v>16469.46</v>
      </c>
    </row>
    <row r="668" spans="1:16" s="405" customFormat="1" ht="14.25" hidden="1" customHeight="1" x14ac:dyDescent="0.35">
      <c r="A668" s="398" t="s">
        <v>1402</v>
      </c>
      <c r="B668" s="399" t="s">
        <v>1572</v>
      </c>
      <c r="C668" s="399" t="s">
        <v>1573</v>
      </c>
      <c r="D668" s="399" t="s">
        <v>1574</v>
      </c>
      <c r="E668" s="399" t="s">
        <v>1575</v>
      </c>
      <c r="F668" s="400">
        <v>16411479.74</v>
      </c>
      <c r="G668" s="401">
        <v>12783911.869999999</v>
      </c>
      <c r="H668" s="401">
        <v>2392399.4700000002</v>
      </c>
      <c r="I668" s="402">
        <v>2076016.97</v>
      </c>
      <c r="J668" s="402">
        <v>2589262.36</v>
      </c>
      <c r="K668" s="401">
        <v>19841590.670000002</v>
      </c>
      <c r="L668" s="403">
        <v>0</v>
      </c>
      <c r="M668" s="402">
        <v>0</v>
      </c>
      <c r="N668" s="404">
        <v>390.56419999999997</v>
      </c>
      <c r="O668" s="402">
        <v>5466.17</v>
      </c>
      <c r="P668" s="401">
        <v>5466.17</v>
      </c>
    </row>
    <row r="669" spans="1:16" s="405" customFormat="1" ht="14.25" hidden="1" customHeight="1" x14ac:dyDescent="0.35">
      <c r="A669" s="398" t="s">
        <v>1402</v>
      </c>
      <c r="B669" s="399" t="s">
        <v>1572</v>
      </c>
      <c r="C669" s="399" t="s">
        <v>1573</v>
      </c>
      <c r="D669" s="399" t="s">
        <v>1576</v>
      </c>
      <c r="E669" s="399" t="s">
        <v>1577</v>
      </c>
      <c r="F669" s="400">
        <v>299654518.06999999</v>
      </c>
      <c r="G669" s="401">
        <v>60898294.350000001</v>
      </c>
      <c r="H669" s="401">
        <v>11388824.109999999</v>
      </c>
      <c r="I669" s="402">
        <v>194670962.44999999</v>
      </c>
      <c r="J669" s="402">
        <v>266214996.42000002</v>
      </c>
      <c r="K669" s="401">
        <v>533173077.32999998</v>
      </c>
      <c r="L669" s="403">
        <v>0</v>
      </c>
      <c r="M669" s="402">
        <v>0</v>
      </c>
      <c r="N669" s="404">
        <v>52032.646785390025</v>
      </c>
      <c r="O669" s="402">
        <v>728226.83</v>
      </c>
      <c r="P669" s="401">
        <v>728226.83</v>
      </c>
    </row>
    <row r="670" spans="1:16" s="405" customFormat="1" ht="14.25" hidden="1" customHeight="1" x14ac:dyDescent="0.35">
      <c r="A670" s="398" t="s">
        <v>1402</v>
      </c>
      <c r="B670" s="399" t="s">
        <v>1572</v>
      </c>
      <c r="C670" s="399" t="s">
        <v>1573</v>
      </c>
      <c r="D670" s="399" t="s">
        <v>1578</v>
      </c>
      <c r="E670" s="399" t="s">
        <v>1579</v>
      </c>
      <c r="F670" s="400">
        <v>37848005.609999999</v>
      </c>
      <c r="G670" s="401">
        <v>27091075.710000001</v>
      </c>
      <c r="H670" s="401">
        <v>5071780.76</v>
      </c>
      <c r="I670" s="402">
        <v>4480488.5</v>
      </c>
      <c r="J670" s="402">
        <v>22382749.699999999</v>
      </c>
      <c r="K670" s="401">
        <v>59026094.670000002</v>
      </c>
      <c r="L670" s="403">
        <v>0</v>
      </c>
      <c r="M670" s="402">
        <v>321306.33000000007</v>
      </c>
      <c r="N670" s="404">
        <v>1656.5941999999995</v>
      </c>
      <c r="O670" s="402">
        <v>23184.99</v>
      </c>
      <c r="P670" s="401">
        <v>23184.99</v>
      </c>
    </row>
    <row r="671" spans="1:16" s="405" customFormat="1" ht="14.25" hidden="1" customHeight="1" x14ac:dyDescent="0.35">
      <c r="A671" s="398" t="s">
        <v>1402</v>
      </c>
      <c r="B671" s="399" t="s">
        <v>1572</v>
      </c>
      <c r="C671" s="399" t="s">
        <v>1573</v>
      </c>
      <c r="D671" s="399" t="s">
        <v>1580</v>
      </c>
      <c r="E671" s="399" t="s">
        <v>1581</v>
      </c>
      <c r="F671" s="400">
        <v>37627360.829999998</v>
      </c>
      <c r="G671" s="401">
        <v>25958728.379999999</v>
      </c>
      <c r="H671" s="401">
        <v>4858017.57</v>
      </c>
      <c r="I671" s="402">
        <v>2485419.36</v>
      </c>
      <c r="J671" s="402">
        <v>37556359.870000005</v>
      </c>
      <c r="K671" s="401">
        <v>70858525.180000007</v>
      </c>
      <c r="L671" s="403">
        <v>0</v>
      </c>
      <c r="M671" s="402">
        <v>0</v>
      </c>
      <c r="N671" s="404">
        <v>1124.6506000000004</v>
      </c>
      <c r="O671" s="402">
        <v>15740.13</v>
      </c>
      <c r="P671" s="401">
        <v>15740.13</v>
      </c>
    </row>
    <row r="672" spans="1:16" s="405" customFormat="1" ht="14.25" hidden="1" customHeight="1" x14ac:dyDescent="0.35">
      <c r="A672" s="398" t="s">
        <v>1402</v>
      </c>
      <c r="B672" s="399" t="s">
        <v>1572</v>
      </c>
      <c r="C672" s="399" t="s">
        <v>1573</v>
      </c>
      <c r="D672" s="399" t="s">
        <v>1582</v>
      </c>
      <c r="E672" s="399" t="s">
        <v>1583</v>
      </c>
      <c r="F672" s="400">
        <v>86011334.469999999</v>
      </c>
      <c r="G672" s="401">
        <v>61480624.369999997</v>
      </c>
      <c r="H672" s="401">
        <v>11505973.02</v>
      </c>
      <c r="I672" s="402">
        <v>13158256.439999999</v>
      </c>
      <c r="J672" s="402">
        <v>35689773.459999993</v>
      </c>
      <c r="K672" s="401">
        <v>121834627.29000001</v>
      </c>
      <c r="L672" s="403">
        <v>0</v>
      </c>
      <c r="M672" s="402">
        <v>0</v>
      </c>
      <c r="N672" s="404">
        <v>2931.9083999999998</v>
      </c>
      <c r="O672" s="402">
        <v>41033.75</v>
      </c>
      <c r="P672" s="401">
        <v>41033.75</v>
      </c>
    </row>
    <row r="673" spans="1:16" s="405" customFormat="1" ht="14.25" hidden="1" customHeight="1" x14ac:dyDescent="0.35">
      <c r="A673" s="398" t="s">
        <v>1402</v>
      </c>
      <c r="B673" s="399" t="s">
        <v>1572</v>
      </c>
      <c r="C673" s="399" t="s">
        <v>1573</v>
      </c>
      <c r="D673" s="399" t="s">
        <v>1584</v>
      </c>
      <c r="E673" s="399" t="s">
        <v>1585</v>
      </c>
      <c r="F673" s="400">
        <v>86082872.170000002</v>
      </c>
      <c r="G673" s="401">
        <v>57626486.960000001</v>
      </c>
      <c r="H673" s="401">
        <v>10786855.529999999</v>
      </c>
      <c r="I673" s="402">
        <v>20466338.100000001</v>
      </c>
      <c r="J673" s="402">
        <v>63010194.549999997</v>
      </c>
      <c r="K673" s="401">
        <v>151889875.13999999</v>
      </c>
      <c r="L673" s="403">
        <v>0</v>
      </c>
      <c r="M673" s="402">
        <v>0</v>
      </c>
      <c r="N673" s="404">
        <v>4084.351799999999</v>
      </c>
      <c r="O673" s="402">
        <v>57162.85</v>
      </c>
      <c r="P673" s="401">
        <v>57162.85</v>
      </c>
    </row>
    <row r="674" spans="1:16" s="405" customFormat="1" ht="14.25" hidden="1" customHeight="1" x14ac:dyDescent="0.35">
      <c r="A674" s="398" t="s">
        <v>1402</v>
      </c>
      <c r="B674" s="399" t="s">
        <v>1572</v>
      </c>
      <c r="C674" s="399" t="s">
        <v>1573</v>
      </c>
      <c r="D674" s="399" t="s">
        <v>1586</v>
      </c>
      <c r="E674" s="399" t="s">
        <v>1587</v>
      </c>
      <c r="F674" s="400">
        <v>56020490.399999999</v>
      </c>
      <c r="G674" s="401">
        <v>37996400.119999997</v>
      </c>
      <c r="H674" s="401">
        <v>7111256.71</v>
      </c>
      <c r="I674" s="402">
        <v>6667734.0700000003</v>
      </c>
      <c r="J674" s="402">
        <v>46181353.599999994</v>
      </c>
      <c r="K674" s="401">
        <v>97956744.5</v>
      </c>
      <c r="L674" s="403">
        <v>0</v>
      </c>
      <c r="M674" s="402">
        <v>0</v>
      </c>
      <c r="N674" s="404">
        <v>2445.2516000000028</v>
      </c>
      <c r="O674" s="402">
        <v>34222.699999999997</v>
      </c>
      <c r="P674" s="401">
        <v>34222.699999999997</v>
      </c>
    </row>
    <row r="675" spans="1:16" s="405" customFormat="1" ht="14.25" hidden="1" customHeight="1" x14ac:dyDescent="0.35">
      <c r="A675" s="398" t="s">
        <v>1402</v>
      </c>
      <c r="B675" s="399" t="s">
        <v>1572</v>
      </c>
      <c r="C675" s="399" t="s">
        <v>1573</v>
      </c>
      <c r="D675" s="399" t="s">
        <v>1588</v>
      </c>
      <c r="E675" s="399" t="s">
        <v>1589</v>
      </c>
      <c r="F675" s="400">
        <v>41140584.420000002</v>
      </c>
      <c r="G675" s="401">
        <v>30736409.609999999</v>
      </c>
      <c r="H675" s="401">
        <v>5753105.7699999996</v>
      </c>
      <c r="I675" s="402">
        <v>5835456.4800000004</v>
      </c>
      <c r="J675" s="402">
        <v>19940121.98</v>
      </c>
      <c r="K675" s="401">
        <v>62265093.840000004</v>
      </c>
      <c r="L675" s="403">
        <v>0</v>
      </c>
      <c r="M675" s="402">
        <v>0</v>
      </c>
      <c r="N675" s="404">
        <v>1742.5942000000007</v>
      </c>
      <c r="O675" s="402">
        <v>24388.61</v>
      </c>
      <c r="P675" s="401">
        <v>24388.61</v>
      </c>
    </row>
    <row r="676" spans="1:16" s="405" customFormat="1" ht="14.25" hidden="1" customHeight="1" x14ac:dyDescent="0.35">
      <c r="A676" s="398" t="s">
        <v>1402</v>
      </c>
      <c r="B676" s="399" t="s">
        <v>1572</v>
      </c>
      <c r="C676" s="399" t="s">
        <v>1573</v>
      </c>
      <c r="D676" s="399" t="s">
        <v>1590</v>
      </c>
      <c r="E676" s="399" t="s">
        <v>1591</v>
      </c>
      <c r="F676" s="400">
        <v>37567009.109999999</v>
      </c>
      <c r="G676" s="401">
        <v>24886715.23</v>
      </c>
      <c r="H676" s="401">
        <v>4656796.2699999996</v>
      </c>
      <c r="I676" s="402">
        <v>6731756.1500000004</v>
      </c>
      <c r="J676" s="402">
        <v>14338475.99</v>
      </c>
      <c r="K676" s="401">
        <v>50613743.640000001</v>
      </c>
      <c r="L676" s="403">
        <v>0</v>
      </c>
      <c r="M676" s="402">
        <v>0</v>
      </c>
      <c r="N676" s="404">
        <v>1406.5572999999999</v>
      </c>
      <c r="O676" s="402">
        <v>19685.580000000002</v>
      </c>
      <c r="P676" s="401">
        <v>19685.580000000002</v>
      </c>
    </row>
    <row r="677" spans="1:16" s="405" customFormat="1" ht="14.25" hidden="1" customHeight="1" x14ac:dyDescent="0.35">
      <c r="A677" s="398" t="s">
        <v>1402</v>
      </c>
      <c r="B677" s="399" t="s">
        <v>1572</v>
      </c>
      <c r="C677" s="399" t="s">
        <v>1573</v>
      </c>
      <c r="D677" s="399" t="s">
        <v>1592</v>
      </c>
      <c r="E677" s="399" t="s">
        <v>1593</v>
      </c>
      <c r="F677" s="400">
        <v>60349463.210000001</v>
      </c>
      <c r="G677" s="401">
        <v>49492518.479999997</v>
      </c>
      <c r="H677" s="401">
        <v>9261828.1999999993</v>
      </c>
      <c r="I677" s="402">
        <v>7609718.0999999996</v>
      </c>
      <c r="J677" s="402">
        <v>19962153.530000001</v>
      </c>
      <c r="K677" s="401">
        <v>86326218.310000002</v>
      </c>
      <c r="L677" s="403">
        <v>0</v>
      </c>
      <c r="M677" s="402">
        <v>0</v>
      </c>
      <c r="N677" s="404">
        <v>1280.703</v>
      </c>
      <c r="O677" s="402">
        <v>17924.18</v>
      </c>
      <c r="P677" s="401">
        <v>17924.18</v>
      </c>
    </row>
    <row r="678" spans="1:16" s="405" customFormat="1" ht="14.25" hidden="1" customHeight="1" x14ac:dyDescent="0.35">
      <c r="A678" s="398" t="s">
        <v>1402</v>
      </c>
      <c r="B678" s="399" t="s">
        <v>1572</v>
      </c>
      <c r="C678" s="399" t="s">
        <v>1573</v>
      </c>
      <c r="D678" s="399" t="s">
        <v>1594</v>
      </c>
      <c r="E678" s="399" t="s">
        <v>1595</v>
      </c>
      <c r="F678" s="400">
        <v>121940767.34999999</v>
      </c>
      <c r="G678" s="401">
        <v>60393049.049999997</v>
      </c>
      <c r="H678" s="401">
        <v>11301977.369999999</v>
      </c>
      <c r="I678" s="402">
        <v>64119724.590000004</v>
      </c>
      <c r="J678" s="402">
        <v>164239990.98999998</v>
      </c>
      <c r="K678" s="401">
        <v>300054742</v>
      </c>
      <c r="L678" s="403">
        <v>0</v>
      </c>
      <c r="M678" s="402">
        <v>0</v>
      </c>
      <c r="N678" s="404">
        <v>12717.057220519986</v>
      </c>
      <c r="O678" s="402">
        <v>177982.53</v>
      </c>
      <c r="P678" s="401">
        <v>177982.53</v>
      </c>
    </row>
    <row r="679" spans="1:16" s="405" customFormat="1" ht="14.25" hidden="1" customHeight="1" x14ac:dyDescent="0.35">
      <c r="A679" s="398" t="s">
        <v>1402</v>
      </c>
      <c r="B679" s="399" t="s">
        <v>1572</v>
      </c>
      <c r="C679" s="399" t="s">
        <v>1573</v>
      </c>
      <c r="D679" s="399" t="s">
        <v>1596</v>
      </c>
      <c r="E679" s="399" t="s">
        <v>1597</v>
      </c>
      <c r="F679" s="400">
        <v>42097443.210000001</v>
      </c>
      <c r="G679" s="401">
        <v>30771998.559999999</v>
      </c>
      <c r="H679" s="401">
        <v>5760670.2300000004</v>
      </c>
      <c r="I679" s="402">
        <v>4970018.03</v>
      </c>
      <c r="J679" s="402">
        <v>56023726.030000001</v>
      </c>
      <c r="K679" s="401">
        <v>97526412.849999994</v>
      </c>
      <c r="L679" s="403">
        <v>0</v>
      </c>
      <c r="M679" s="402">
        <v>0</v>
      </c>
      <c r="N679" s="404">
        <v>1253.536599999999</v>
      </c>
      <c r="O679" s="402">
        <v>17543.97</v>
      </c>
      <c r="P679" s="401">
        <v>17543.97</v>
      </c>
    </row>
    <row r="680" spans="1:16" s="405" customFormat="1" ht="14.25" hidden="1" customHeight="1" x14ac:dyDescent="0.35">
      <c r="A680" s="398" t="s">
        <v>1402</v>
      </c>
      <c r="B680" s="399" t="s">
        <v>1572</v>
      </c>
      <c r="C680" s="399" t="s">
        <v>1573</v>
      </c>
      <c r="D680" s="399" t="s">
        <v>1598</v>
      </c>
      <c r="E680" s="399" t="s">
        <v>1599</v>
      </c>
      <c r="F680" s="400">
        <v>64363200.810000002</v>
      </c>
      <c r="G680" s="401">
        <v>44022742.759999998</v>
      </c>
      <c r="H680" s="401">
        <v>8241155.71</v>
      </c>
      <c r="I680" s="402">
        <v>11348070.630000001</v>
      </c>
      <c r="J680" s="402">
        <v>84030496.909999996</v>
      </c>
      <c r="K680" s="401">
        <v>147642466.00999999</v>
      </c>
      <c r="L680" s="403">
        <v>0</v>
      </c>
      <c r="M680" s="402">
        <v>0</v>
      </c>
      <c r="N680" s="404">
        <v>3609.4173000000005</v>
      </c>
      <c r="O680" s="402">
        <v>50515.87</v>
      </c>
      <c r="P680" s="401">
        <v>50515.87</v>
      </c>
    </row>
    <row r="681" spans="1:16" s="405" customFormat="1" ht="14.25" hidden="1" customHeight="1" x14ac:dyDescent="0.35">
      <c r="A681" s="398" t="s">
        <v>1402</v>
      </c>
      <c r="B681" s="399" t="s">
        <v>1572</v>
      </c>
      <c r="C681" s="399" t="s">
        <v>1573</v>
      </c>
      <c r="D681" s="399" t="s">
        <v>1600</v>
      </c>
      <c r="E681" s="399" t="s">
        <v>1601</v>
      </c>
      <c r="F681" s="400">
        <v>61772442.240000002</v>
      </c>
      <c r="G681" s="401">
        <v>40680813.329999998</v>
      </c>
      <c r="H681" s="401">
        <v>7615482.1900000004</v>
      </c>
      <c r="I681" s="402">
        <v>9770183.3399999999</v>
      </c>
      <c r="J681" s="402">
        <v>26336948.799999997</v>
      </c>
      <c r="K681" s="401">
        <v>84403427.659999996</v>
      </c>
      <c r="L681" s="403">
        <v>0</v>
      </c>
      <c r="M681" s="402">
        <v>0</v>
      </c>
      <c r="N681" s="404">
        <v>1919.0503999999992</v>
      </c>
      <c r="O681" s="402">
        <v>26858.21</v>
      </c>
      <c r="P681" s="401">
        <v>26858.21</v>
      </c>
    </row>
    <row r="682" spans="1:16" s="405" customFormat="1" ht="14.25" hidden="1" customHeight="1" x14ac:dyDescent="0.35">
      <c r="A682" s="398" t="s">
        <v>1402</v>
      </c>
      <c r="B682" s="399" t="s">
        <v>1572</v>
      </c>
      <c r="C682" s="399" t="s">
        <v>1573</v>
      </c>
      <c r="D682" s="399" t="s">
        <v>1602</v>
      </c>
      <c r="E682" s="399" t="s">
        <v>1603</v>
      </c>
      <c r="F682" s="400">
        <v>35639209.460000001</v>
      </c>
      <c r="G682" s="401">
        <v>24618118.09</v>
      </c>
      <c r="H682" s="401">
        <v>4616511.33</v>
      </c>
      <c r="I682" s="402">
        <v>6915139.5300000003</v>
      </c>
      <c r="J682" s="402">
        <v>16148901.040000001</v>
      </c>
      <c r="K682" s="401">
        <v>52298669.990000002</v>
      </c>
      <c r="L682" s="403">
        <v>0</v>
      </c>
      <c r="M682" s="402">
        <v>0</v>
      </c>
      <c r="N682" s="404">
        <v>1091.9366</v>
      </c>
      <c r="O682" s="402">
        <v>15282.28</v>
      </c>
      <c r="P682" s="401">
        <v>15282.28</v>
      </c>
    </row>
    <row r="683" spans="1:16" s="405" customFormat="1" ht="14.25" hidden="1" customHeight="1" x14ac:dyDescent="0.35">
      <c r="A683" s="398" t="s">
        <v>1402</v>
      </c>
      <c r="B683" s="399" t="s">
        <v>1572</v>
      </c>
      <c r="C683" s="399" t="s">
        <v>1573</v>
      </c>
      <c r="D683" s="399" t="s">
        <v>1604</v>
      </c>
      <c r="E683" s="399" t="s">
        <v>1605</v>
      </c>
      <c r="F683" s="400">
        <v>22367046.07</v>
      </c>
      <c r="G683" s="401">
        <v>14687175.15</v>
      </c>
      <c r="H683" s="401">
        <v>2752726.17</v>
      </c>
      <c r="I683" s="402">
        <v>2799753.24</v>
      </c>
      <c r="J683" s="402">
        <v>17205628.460000001</v>
      </c>
      <c r="K683" s="401">
        <v>37445283.020000003</v>
      </c>
      <c r="L683" s="403">
        <v>0</v>
      </c>
      <c r="M683" s="402">
        <v>0</v>
      </c>
      <c r="N683" s="404">
        <v>862.48149999999953</v>
      </c>
      <c r="O683" s="402">
        <v>12070.92</v>
      </c>
      <c r="P683" s="401">
        <v>12070.92</v>
      </c>
    </row>
    <row r="684" spans="1:16" s="405" customFormat="1" ht="14.25" hidden="1" customHeight="1" x14ac:dyDescent="0.35">
      <c r="A684" s="398" t="s">
        <v>1607</v>
      </c>
      <c r="B684" s="399" t="s">
        <v>1608</v>
      </c>
      <c r="C684" s="399" t="s">
        <v>1609</v>
      </c>
      <c r="D684" s="399" t="s">
        <v>2225</v>
      </c>
      <c r="E684" s="399" t="s">
        <v>2226</v>
      </c>
      <c r="F684" s="400">
        <v>8831866.8800000008</v>
      </c>
      <c r="G684" s="401">
        <v>6860714.6399999997</v>
      </c>
      <c r="H684" s="401">
        <v>1539140.66</v>
      </c>
      <c r="I684" s="402">
        <v>0</v>
      </c>
      <c r="J684" s="402">
        <v>2160560</v>
      </c>
      <c r="K684" s="401">
        <v>11760415.300000001</v>
      </c>
      <c r="L684" s="403">
        <v>0</v>
      </c>
      <c r="M684" s="402">
        <v>0</v>
      </c>
      <c r="N684" s="404">
        <v>0</v>
      </c>
      <c r="O684" s="402">
        <v>0</v>
      </c>
      <c r="P684" s="401">
        <v>0</v>
      </c>
    </row>
    <row r="685" spans="1:16" s="405" customFormat="1" ht="14.25" hidden="1" customHeight="1" x14ac:dyDescent="0.35">
      <c r="A685" s="398" t="s">
        <v>1607</v>
      </c>
      <c r="B685" s="399" t="s">
        <v>1608</v>
      </c>
      <c r="C685" s="399" t="s">
        <v>1609</v>
      </c>
      <c r="D685" s="399" t="s">
        <v>1610</v>
      </c>
      <c r="E685" s="399" t="s">
        <v>1611</v>
      </c>
      <c r="F685" s="400">
        <v>7573838</v>
      </c>
      <c r="G685" s="401">
        <v>7225873.7199999997</v>
      </c>
      <c r="H685" s="401">
        <v>1532451.71</v>
      </c>
      <c r="I685" s="402">
        <v>0</v>
      </c>
      <c r="J685" s="402">
        <v>3750280</v>
      </c>
      <c r="K685" s="401">
        <v>13308605.43</v>
      </c>
      <c r="L685" s="403">
        <v>0</v>
      </c>
      <c r="M685" s="402">
        <v>0</v>
      </c>
      <c r="N685" s="404">
        <v>0</v>
      </c>
      <c r="O685" s="402">
        <v>0</v>
      </c>
      <c r="P685" s="401">
        <v>0</v>
      </c>
    </row>
    <row r="686" spans="1:16" s="405" customFormat="1" ht="14.25" hidden="1" customHeight="1" x14ac:dyDescent="0.35">
      <c r="A686" s="398" t="s">
        <v>1607</v>
      </c>
      <c r="B686" s="399" t="s">
        <v>1608</v>
      </c>
      <c r="C686" s="399" t="s">
        <v>1609</v>
      </c>
      <c r="D686" s="399" t="s">
        <v>1612</v>
      </c>
      <c r="E686" s="399" t="s">
        <v>1613</v>
      </c>
      <c r="F686" s="400">
        <v>355053057</v>
      </c>
      <c r="G686" s="401">
        <v>52244579.990000002</v>
      </c>
      <c r="H686" s="401">
        <v>11496619.359999999</v>
      </c>
      <c r="I686" s="402">
        <v>296549506.19</v>
      </c>
      <c r="J686" s="402">
        <v>340211028</v>
      </c>
      <c r="K686" s="401">
        <v>708501733.53999996</v>
      </c>
      <c r="L686" s="403">
        <v>0</v>
      </c>
      <c r="M686" s="402">
        <v>0</v>
      </c>
      <c r="N686" s="404">
        <v>67662.733632070085</v>
      </c>
      <c r="O686" s="402">
        <v>946978.89</v>
      </c>
      <c r="P686" s="401">
        <v>946978.89</v>
      </c>
    </row>
    <row r="687" spans="1:16" s="405" customFormat="1" ht="14.25" hidden="1" customHeight="1" x14ac:dyDescent="0.35">
      <c r="A687" s="398" t="s">
        <v>1607</v>
      </c>
      <c r="B687" s="399" t="s">
        <v>1608</v>
      </c>
      <c r="C687" s="399" t="s">
        <v>1609</v>
      </c>
      <c r="D687" s="399" t="s">
        <v>1614</v>
      </c>
      <c r="E687" s="399" t="s">
        <v>1615</v>
      </c>
      <c r="F687" s="400">
        <v>28558783.68</v>
      </c>
      <c r="G687" s="401">
        <v>17628984.960000001</v>
      </c>
      <c r="H687" s="401">
        <v>3976351.99</v>
      </c>
      <c r="I687" s="402">
        <v>6418583.6600000001</v>
      </c>
      <c r="J687" s="402">
        <v>21225019.890000001</v>
      </c>
      <c r="K687" s="401">
        <v>52448940.5</v>
      </c>
      <c r="L687" s="403">
        <v>0</v>
      </c>
      <c r="M687" s="402">
        <v>0</v>
      </c>
      <c r="N687" s="404">
        <v>1319.738800000001</v>
      </c>
      <c r="O687" s="402">
        <v>18470.5</v>
      </c>
      <c r="P687" s="401">
        <v>18470.5</v>
      </c>
    </row>
    <row r="688" spans="1:16" s="405" customFormat="1" ht="14.25" hidden="1" customHeight="1" x14ac:dyDescent="0.35">
      <c r="A688" s="398" t="s">
        <v>1607</v>
      </c>
      <c r="B688" s="399" t="s">
        <v>1608</v>
      </c>
      <c r="C688" s="399" t="s">
        <v>1609</v>
      </c>
      <c r="D688" s="399" t="s">
        <v>1616</v>
      </c>
      <c r="E688" s="399" t="s">
        <v>1617</v>
      </c>
      <c r="F688" s="400">
        <v>65249769.18</v>
      </c>
      <c r="G688" s="401">
        <v>35987436.609999999</v>
      </c>
      <c r="H688" s="401">
        <v>8361810.4199999999</v>
      </c>
      <c r="I688" s="402">
        <v>13789988.609999999</v>
      </c>
      <c r="J688" s="402">
        <v>37776649.289999999</v>
      </c>
      <c r="K688" s="401">
        <v>103715884.93000001</v>
      </c>
      <c r="L688" s="403">
        <v>0</v>
      </c>
      <c r="M688" s="402">
        <v>0</v>
      </c>
      <c r="N688" s="404">
        <v>4016.0069000000003</v>
      </c>
      <c r="O688" s="402">
        <v>56206.33</v>
      </c>
      <c r="P688" s="401">
        <v>56206.33</v>
      </c>
    </row>
    <row r="689" spans="1:16" s="405" customFormat="1" ht="14.25" hidden="1" customHeight="1" x14ac:dyDescent="0.35">
      <c r="A689" s="398" t="s">
        <v>1607</v>
      </c>
      <c r="B689" s="399" t="s">
        <v>1608</v>
      </c>
      <c r="C689" s="399" t="s">
        <v>1609</v>
      </c>
      <c r="D689" s="399" t="s">
        <v>1618</v>
      </c>
      <c r="E689" s="399" t="s">
        <v>1619</v>
      </c>
      <c r="F689" s="400">
        <v>130604002.2</v>
      </c>
      <c r="G689" s="401">
        <v>58178507.450000003</v>
      </c>
      <c r="H689" s="401">
        <v>13304044.189999999</v>
      </c>
      <c r="I689" s="402">
        <v>85442847.209999993</v>
      </c>
      <c r="J689" s="402">
        <v>309870784.44</v>
      </c>
      <c r="K689" s="401">
        <v>478296183.29000002</v>
      </c>
      <c r="L689" s="403">
        <v>0</v>
      </c>
      <c r="M689" s="402">
        <v>0</v>
      </c>
      <c r="N689" s="404">
        <v>14439.085103929996</v>
      </c>
      <c r="O689" s="402">
        <v>202083.3</v>
      </c>
      <c r="P689" s="401">
        <v>202083.3</v>
      </c>
    </row>
    <row r="690" spans="1:16" s="405" customFormat="1" ht="14.25" hidden="1" customHeight="1" x14ac:dyDescent="0.35">
      <c r="A690" s="398" t="s">
        <v>1607</v>
      </c>
      <c r="B690" s="399" t="s">
        <v>1608</v>
      </c>
      <c r="C690" s="399" t="s">
        <v>1609</v>
      </c>
      <c r="D690" s="399" t="s">
        <v>1620</v>
      </c>
      <c r="E690" s="399" t="s">
        <v>1621</v>
      </c>
      <c r="F690" s="400">
        <v>113750335.55</v>
      </c>
      <c r="G690" s="401">
        <v>58132527.590000004</v>
      </c>
      <c r="H690" s="401">
        <v>12975855.25</v>
      </c>
      <c r="I690" s="402">
        <v>37826163.740000002</v>
      </c>
      <c r="J690" s="402">
        <v>110817197.52000001</v>
      </c>
      <c r="K690" s="401">
        <v>229551744.09999999</v>
      </c>
      <c r="L690" s="403">
        <v>0</v>
      </c>
      <c r="M690" s="402">
        <v>0</v>
      </c>
      <c r="N690" s="404">
        <v>7110.8992000000071</v>
      </c>
      <c r="O690" s="402">
        <v>99521.13</v>
      </c>
      <c r="P690" s="401">
        <v>99521.13</v>
      </c>
    </row>
    <row r="691" spans="1:16" s="405" customFormat="1" ht="14.25" hidden="1" customHeight="1" x14ac:dyDescent="0.35">
      <c r="A691" s="398" t="s">
        <v>1607</v>
      </c>
      <c r="B691" s="399" t="s">
        <v>1608</v>
      </c>
      <c r="C691" s="399" t="s">
        <v>1609</v>
      </c>
      <c r="D691" s="399" t="s">
        <v>1622</v>
      </c>
      <c r="E691" s="399" t="s">
        <v>1623</v>
      </c>
      <c r="F691" s="400">
        <v>40902198.479999997</v>
      </c>
      <c r="G691" s="401">
        <v>27758932.98</v>
      </c>
      <c r="H691" s="401">
        <v>5910148.3799999999</v>
      </c>
      <c r="I691" s="402">
        <v>5359015.5</v>
      </c>
      <c r="J691" s="402">
        <v>35231473.5</v>
      </c>
      <c r="K691" s="401">
        <v>77459570.359999999</v>
      </c>
      <c r="L691" s="403">
        <v>0</v>
      </c>
      <c r="M691" s="402">
        <v>0</v>
      </c>
      <c r="N691" s="404">
        <v>1311.1584000000005</v>
      </c>
      <c r="O691" s="402">
        <v>18350.419999999998</v>
      </c>
      <c r="P691" s="401">
        <v>18350.419999999998</v>
      </c>
    </row>
    <row r="692" spans="1:16" s="405" customFormat="1" ht="14.25" hidden="1" customHeight="1" x14ac:dyDescent="0.35">
      <c r="A692" s="398" t="s">
        <v>1607</v>
      </c>
      <c r="B692" s="399" t="s">
        <v>1608</v>
      </c>
      <c r="C692" s="399" t="s">
        <v>1609</v>
      </c>
      <c r="D692" s="399" t="s">
        <v>1624</v>
      </c>
      <c r="E692" s="399" t="s">
        <v>1625</v>
      </c>
      <c r="F692" s="400">
        <v>62353240.289999999</v>
      </c>
      <c r="G692" s="401">
        <v>32770250.109999999</v>
      </c>
      <c r="H692" s="401">
        <v>7305880.25</v>
      </c>
      <c r="I692" s="402">
        <v>7692767.8700000001</v>
      </c>
      <c r="J692" s="402">
        <v>37616149.189999998</v>
      </c>
      <c r="K692" s="401">
        <v>90885047.420000002</v>
      </c>
      <c r="L692" s="403">
        <v>0</v>
      </c>
      <c r="M692" s="402">
        <v>0</v>
      </c>
      <c r="N692" s="404">
        <v>2049.2768999999985</v>
      </c>
      <c r="O692" s="402">
        <v>28680.81</v>
      </c>
      <c r="P692" s="401">
        <v>28680.81</v>
      </c>
    </row>
    <row r="693" spans="1:16" s="405" customFormat="1" ht="14.25" hidden="1" customHeight="1" x14ac:dyDescent="0.35">
      <c r="A693" s="398" t="s">
        <v>1607</v>
      </c>
      <c r="B693" s="399" t="s">
        <v>1608</v>
      </c>
      <c r="C693" s="399" t="s">
        <v>1609</v>
      </c>
      <c r="D693" s="399" t="s">
        <v>1626</v>
      </c>
      <c r="E693" s="399" t="s">
        <v>1627</v>
      </c>
      <c r="F693" s="400">
        <v>72487302.049999997</v>
      </c>
      <c r="G693" s="401">
        <v>38990813.060000002</v>
      </c>
      <c r="H693" s="401">
        <v>8645459.5</v>
      </c>
      <c r="I693" s="402">
        <v>26933080.32</v>
      </c>
      <c r="J693" s="402">
        <v>87397417.929999977</v>
      </c>
      <c r="K693" s="401">
        <v>168266770.81</v>
      </c>
      <c r="L693" s="403">
        <v>0</v>
      </c>
      <c r="M693" s="402">
        <v>0</v>
      </c>
      <c r="N693" s="404">
        <v>5428.8116000000027</v>
      </c>
      <c r="O693" s="402">
        <v>75979.34</v>
      </c>
      <c r="P693" s="401">
        <v>75979.34</v>
      </c>
    </row>
    <row r="694" spans="1:16" s="405" customFormat="1" ht="14.25" hidden="1" customHeight="1" x14ac:dyDescent="0.35">
      <c r="A694" s="398" t="s">
        <v>1607</v>
      </c>
      <c r="B694" s="399" t="s">
        <v>1608</v>
      </c>
      <c r="C694" s="399" t="s">
        <v>1609</v>
      </c>
      <c r="D694" s="399" t="s">
        <v>1628</v>
      </c>
      <c r="E694" s="399" t="s">
        <v>1629</v>
      </c>
      <c r="F694" s="400">
        <v>62758549.420000002</v>
      </c>
      <c r="G694" s="401">
        <v>35329904.869999997</v>
      </c>
      <c r="H694" s="401">
        <v>7798171.5700000003</v>
      </c>
      <c r="I694" s="402">
        <v>25201261.239999998</v>
      </c>
      <c r="J694" s="402">
        <v>71504330.74000001</v>
      </c>
      <c r="K694" s="401">
        <v>145333668.41999999</v>
      </c>
      <c r="L694" s="403">
        <v>0</v>
      </c>
      <c r="M694" s="402">
        <v>0</v>
      </c>
      <c r="N694" s="404">
        <v>4983.6829000000016</v>
      </c>
      <c r="O694" s="402">
        <v>69749.509999999995</v>
      </c>
      <c r="P694" s="401">
        <v>69749.509999999995</v>
      </c>
    </row>
    <row r="695" spans="1:16" s="405" customFormat="1" ht="14.25" hidden="1" customHeight="1" x14ac:dyDescent="0.35">
      <c r="A695" s="398" t="s">
        <v>1607</v>
      </c>
      <c r="B695" s="399" t="s">
        <v>1608</v>
      </c>
      <c r="C695" s="399" t="s">
        <v>1609</v>
      </c>
      <c r="D695" s="399" t="s">
        <v>1630</v>
      </c>
      <c r="E695" s="399" t="s">
        <v>1631</v>
      </c>
      <c r="F695" s="400">
        <v>75712546.269999996</v>
      </c>
      <c r="G695" s="401">
        <v>38492098.149999999</v>
      </c>
      <c r="H695" s="401">
        <v>8662505.0899999999</v>
      </c>
      <c r="I695" s="402">
        <v>36256060.560000002</v>
      </c>
      <c r="J695" s="402">
        <v>60590735.530000001</v>
      </c>
      <c r="K695" s="401">
        <v>150901399.33000001</v>
      </c>
      <c r="L695" s="403">
        <v>0</v>
      </c>
      <c r="M695" s="402">
        <v>0</v>
      </c>
      <c r="N695" s="404">
        <v>7684.2811999999931</v>
      </c>
      <c r="O695" s="402">
        <v>107545.94</v>
      </c>
      <c r="P695" s="401">
        <v>107545.94</v>
      </c>
    </row>
    <row r="696" spans="1:16" s="405" customFormat="1" ht="14.25" hidden="1" customHeight="1" x14ac:dyDescent="0.35">
      <c r="A696" s="398" t="s">
        <v>1607</v>
      </c>
      <c r="B696" s="399" t="s">
        <v>1608</v>
      </c>
      <c r="C696" s="399" t="s">
        <v>1609</v>
      </c>
      <c r="D696" s="399" t="s">
        <v>1632</v>
      </c>
      <c r="E696" s="399" t="s">
        <v>1633</v>
      </c>
      <c r="F696" s="400">
        <v>13463990.810000001</v>
      </c>
      <c r="G696" s="401">
        <v>6934181.0099999998</v>
      </c>
      <c r="H696" s="401">
        <v>1493136.33</v>
      </c>
      <c r="I696" s="402">
        <v>1727743.36</v>
      </c>
      <c r="J696" s="402">
        <v>2650801.2400000002</v>
      </c>
      <c r="K696" s="401">
        <v>13605861.939999999</v>
      </c>
      <c r="L696" s="403">
        <v>0</v>
      </c>
      <c r="M696" s="402">
        <v>0</v>
      </c>
      <c r="N696" s="404">
        <v>581.54320000000007</v>
      </c>
      <c r="O696" s="402">
        <v>8139.03</v>
      </c>
      <c r="P696" s="401">
        <v>8139.03</v>
      </c>
    </row>
    <row r="697" spans="1:16" s="405" customFormat="1" ht="14.25" hidden="1" customHeight="1" x14ac:dyDescent="0.35">
      <c r="A697" s="398" t="s">
        <v>1607</v>
      </c>
      <c r="B697" s="399" t="s">
        <v>1608</v>
      </c>
      <c r="C697" s="399" t="s">
        <v>1609</v>
      </c>
      <c r="D697" s="399" t="s">
        <v>1634</v>
      </c>
      <c r="E697" s="399" t="s">
        <v>1635</v>
      </c>
      <c r="F697" s="400">
        <v>35885519.700000003</v>
      </c>
      <c r="G697" s="401">
        <v>23552184.120000001</v>
      </c>
      <c r="H697" s="401">
        <v>5030822.9400000004</v>
      </c>
      <c r="I697" s="402">
        <v>4598479.37</v>
      </c>
      <c r="J697" s="402">
        <v>32379807.199999999</v>
      </c>
      <c r="K697" s="401">
        <v>68361293.629999995</v>
      </c>
      <c r="L697" s="403">
        <v>0</v>
      </c>
      <c r="M697" s="402">
        <v>0</v>
      </c>
      <c r="N697" s="404">
        <v>1016.4104999999993</v>
      </c>
      <c r="O697" s="402">
        <v>14225.25</v>
      </c>
      <c r="P697" s="401">
        <v>14225.25</v>
      </c>
    </row>
    <row r="698" spans="1:16" s="405" customFormat="1" ht="14.25" hidden="1" customHeight="1" x14ac:dyDescent="0.35">
      <c r="A698" s="398" t="s">
        <v>1607</v>
      </c>
      <c r="B698" s="399" t="s">
        <v>1608</v>
      </c>
      <c r="C698" s="399" t="s">
        <v>1609</v>
      </c>
      <c r="D698" s="399" t="s">
        <v>1636</v>
      </c>
      <c r="E698" s="399" t="s">
        <v>1637</v>
      </c>
      <c r="F698" s="400">
        <v>38134097.420000002</v>
      </c>
      <c r="G698" s="401">
        <v>22655558.899999999</v>
      </c>
      <c r="H698" s="401">
        <v>4917182.93</v>
      </c>
      <c r="I698" s="402">
        <v>9494334.2300000004</v>
      </c>
      <c r="J698" s="402">
        <v>22067829.400000002</v>
      </c>
      <c r="K698" s="401">
        <v>62234905.460000001</v>
      </c>
      <c r="L698" s="403">
        <v>0</v>
      </c>
      <c r="M698" s="402">
        <v>0</v>
      </c>
      <c r="N698" s="404">
        <v>1702.7066999999995</v>
      </c>
      <c r="O698" s="402">
        <v>23830.36</v>
      </c>
      <c r="P698" s="401">
        <v>23830.36</v>
      </c>
    </row>
    <row r="699" spans="1:16" s="405" customFormat="1" ht="14.25" hidden="1" customHeight="1" x14ac:dyDescent="0.35">
      <c r="A699" s="398" t="s">
        <v>1607</v>
      </c>
      <c r="B699" s="399" t="s">
        <v>1608</v>
      </c>
      <c r="C699" s="399" t="s">
        <v>1609</v>
      </c>
      <c r="D699" s="399" t="s">
        <v>1638</v>
      </c>
      <c r="E699" s="399" t="s">
        <v>1639</v>
      </c>
      <c r="F699" s="400">
        <v>51499173.420000002</v>
      </c>
      <c r="G699" s="401">
        <v>31311976.75</v>
      </c>
      <c r="H699" s="401">
        <v>6609470.3200000003</v>
      </c>
      <c r="I699" s="402">
        <v>7773958.4900000002</v>
      </c>
      <c r="J699" s="402">
        <v>145750737.08000001</v>
      </c>
      <c r="K699" s="401">
        <v>194746142.63999999</v>
      </c>
      <c r="L699" s="403">
        <v>0</v>
      </c>
      <c r="M699" s="402">
        <v>0</v>
      </c>
      <c r="N699" s="404">
        <v>1807.0283999999983</v>
      </c>
      <c r="O699" s="402">
        <v>25290.400000000001</v>
      </c>
      <c r="P699" s="401">
        <v>25290.400000000001</v>
      </c>
    </row>
    <row r="700" spans="1:16" s="405" customFormat="1" ht="14.25" hidden="1" customHeight="1" x14ac:dyDescent="0.35">
      <c r="A700" s="398" t="s">
        <v>1607</v>
      </c>
      <c r="B700" s="399" t="s">
        <v>1608</v>
      </c>
      <c r="C700" s="399" t="s">
        <v>1609</v>
      </c>
      <c r="D700" s="399" t="s">
        <v>1640</v>
      </c>
      <c r="E700" s="399" t="s">
        <v>1641</v>
      </c>
      <c r="F700" s="400">
        <v>39230024.130000003</v>
      </c>
      <c r="G700" s="401">
        <v>27549295.989999998</v>
      </c>
      <c r="H700" s="401">
        <v>5870632.8600000003</v>
      </c>
      <c r="I700" s="402">
        <v>9032868.4199999999</v>
      </c>
      <c r="J700" s="402">
        <v>31560684.039999999</v>
      </c>
      <c r="K700" s="401">
        <v>77213481.310000002</v>
      </c>
      <c r="L700" s="403">
        <v>0</v>
      </c>
      <c r="M700" s="402">
        <v>0</v>
      </c>
      <c r="N700" s="404">
        <v>1652.6718999999994</v>
      </c>
      <c r="O700" s="402">
        <v>23130.09</v>
      </c>
      <c r="P700" s="401">
        <v>23130.09</v>
      </c>
    </row>
    <row r="701" spans="1:16" s="405" customFormat="1" ht="14.25" hidden="1" customHeight="1" x14ac:dyDescent="0.35">
      <c r="A701" s="398" t="s">
        <v>1607</v>
      </c>
      <c r="B701" s="399" t="s">
        <v>1608</v>
      </c>
      <c r="C701" s="399" t="s">
        <v>1609</v>
      </c>
      <c r="D701" s="399" t="s">
        <v>1642</v>
      </c>
      <c r="E701" s="399" t="s">
        <v>1643</v>
      </c>
      <c r="F701" s="400">
        <v>43693876.380000003</v>
      </c>
      <c r="G701" s="401">
        <v>31184133.399999999</v>
      </c>
      <c r="H701" s="401">
        <v>6546889.5899999999</v>
      </c>
      <c r="I701" s="402">
        <v>9038561.6300000008</v>
      </c>
      <c r="J701" s="402">
        <v>13303587.189999998</v>
      </c>
      <c r="K701" s="401">
        <v>63173171.810000002</v>
      </c>
      <c r="L701" s="403">
        <v>0</v>
      </c>
      <c r="M701" s="402">
        <v>0</v>
      </c>
      <c r="N701" s="404">
        <v>1467.3423999999993</v>
      </c>
      <c r="O701" s="402">
        <v>20536.3</v>
      </c>
      <c r="P701" s="401">
        <v>20536.3</v>
      </c>
    </row>
    <row r="702" spans="1:16" s="405" customFormat="1" ht="14.25" hidden="1" customHeight="1" x14ac:dyDescent="0.35">
      <c r="A702" s="398" t="s">
        <v>1607</v>
      </c>
      <c r="B702" s="399" t="s">
        <v>1608</v>
      </c>
      <c r="C702" s="399" t="s">
        <v>1609</v>
      </c>
      <c r="D702" s="399" t="s">
        <v>1644</v>
      </c>
      <c r="E702" s="399" t="s">
        <v>1645</v>
      </c>
      <c r="F702" s="400">
        <v>45217273.789999999</v>
      </c>
      <c r="G702" s="401">
        <v>33284692.039999999</v>
      </c>
      <c r="H702" s="401">
        <v>6927996.4699999997</v>
      </c>
      <c r="I702" s="402">
        <v>14185701.189999999</v>
      </c>
      <c r="J702" s="402">
        <v>40152608.040000007</v>
      </c>
      <c r="K702" s="401">
        <v>97550997.739999995</v>
      </c>
      <c r="L702" s="403">
        <v>0</v>
      </c>
      <c r="M702" s="402">
        <v>0</v>
      </c>
      <c r="N702" s="404">
        <v>2147.7145999999989</v>
      </c>
      <c r="O702" s="402">
        <v>30058.5</v>
      </c>
      <c r="P702" s="401">
        <v>30058.5</v>
      </c>
    </row>
    <row r="703" spans="1:16" s="405" customFormat="1" ht="14.25" hidden="1" customHeight="1" x14ac:dyDescent="0.35">
      <c r="A703" s="398" t="s">
        <v>1607</v>
      </c>
      <c r="B703" s="399" t="s">
        <v>1608</v>
      </c>
      <c r="C703" s="399" t="s">
        <v>1609</v>
      </c>
      <c r="D703" s="399" t="s">
        <v>1646</v>
      </c>
      <c r="E703" s="399" t="s">
        <v>1647</v>
      </c>
      <c r="F703" s="400">
        <v>20425527.48</v>
      </c>
      <c r="G703" s="401">
        <v>11034145.939999999</v>
      </c>
      <c r="H703" s="401">
        <v>2297105.7599999998</v>
      </c>
      <c r="I703" s="402">
        <v>3822570.01</v>
      </c>
      <c r="J703" s="402">
        <v>44181397.199999988</v>
      </c>
      <c r="K703" s="401">
        <v>62335218.909999996</v>
      </c>
      <c r="L703" s="403">
        <v>0</v>
      </c>
      <c r="M703" s="402">
        <v>0</v>
      </c>
      <c r="N703" s="404">
        <v>976.25340000000017</v>
      </c>
      <c r="O703" s="402">
        <v>13663.23</v>
      </c>
      <c r="P703" s="401">
        <v>13663.23</v>
      </c>
    </row>
    <row r="704" spans="1:16" s="405" customFormat="1" ht="14.25" hidden="1" customHeight="1" x14ac:dyDescent="0.35">
      <c r="A704" s="398" t="s">
        <v>1607</v>
      </c>
      <c r="B704" s="399" t="s">
        <v>1608</v>
      </c>
      <c r="C704" s="399" t="s">
        <v>1609</v>
      </c>
      <c r="D704" s="399" t="s">
        <v>1648</v>
      </c>
      <c r="E704" s="399" t="s">
        <v>1649</v>
      </c>
      <c r="F704" s="400">
        <v>37660418.229999997</v>
      </c>
      <c r="G704" s="401">
        <v>24009916.829999998</v>
      </c>
      <c r="H704" s="401">
        <v>5100600.84</v>
      </c>
      <c r="I704" s="402">
        <v>10940504.960000001</v>
      </c>
      <c r="J704" s="402">
        <v>32601597.890000001</v>
      </c>
      <c r="K704" s="401">
        <v>75352620.519999996</v>
      </c>
      <c r="L704" s="403">
        <v>0</v>
      </c>
      <c r="M704" s="402">
        <v>0</v>
      </c>
      <c r="N704" s="404">
        <v>1653.9622999999995</v>
      </c>
      <c r="O704" s="402">
        <v>23148.15</v>
      </c>
      <c r="P704" s="401">
        <v>23148.15</v>
      </c>
    </row>
    <row r="705" spans="1:16" s="405" customFormat="1" ht="14.25" hidden="1" customHeight="1" x14ac:dyDescent="0.35">
      <c r="A705" s="398" t="s">
        <v>1607</v>
      </c>
      <c r="B705" s="399" t="s">
        <v>1608</v>
      </c>
      <c r="C705" s="399" t="s">
        <v>1609</v>
      </c>
      <c r="D705" s="399" t="s">
        <v>1650</v>
      </c>
      <c r="E705" s="399" t="s">
        <v>1651</v>
      </c>
      <c r="F705" s="400">
        <v>36924461.149999999</v>
      </c>
      <c r="G705" s="401">
        <v>23913870.559999999</v>
      </c>
      <c r="H705" s="401">
        <v>5042513.66</v>
      </c>
      <c r="I705" s="402">
        <v>6668260.9500000002</v>
      </c>
      <c r="J705" s="402">
        <v>10686700.620000001</v>
      </c>
      <c r="K705" s="401">
        <v>48811345.789999999</v>
      </c>
      <c r="L705" s="403">
        <v>0</v>
      </c>
      <c r="M705" s="402">
        <v>0</v>
      </c>
      <c r="N705" s="404">
        <v>1094.0267999999996</v>
      </c>
      <c r="O705" s="402">
        <v>15311.53</v>
      </c>
      <c r="P705" s="401">
        <v>15311.53</v>
      </c>
    </row>
    <row r="706" spans="1:16" s="405" customFormat="1" ht="14.25" hidden="1" customHeight="1" x14ac:dyDescent="0.35">
      <c r="A706" s="398" t="s">
        <v>1607</v>
      </c>
      <c r="B706" s="399" t="s">
        <v>1608</v>
      </c>
      <c r="C706" s="399" t="s">
        <v>1609</v>
      </c>
      <c r="D706" s="399" t="s">
        <v>1652</v>
      </c>
      <c r="E706" s="399" t="s">
        <v>1653</v>
      </c>
      <c r="F706" s="400">
        <v>25951485.390000001</v>
      </c>
      <c r="G706" s="401">
        <v>15064781.58</v>
      </c>
      <c r="H706" s="401">
        <v>3163352.12</v>
      </c>
      <c r="I706" s="402">
        <v>5771207.7800000003</v>
      </c>
      <c r="J706" s="402">
        <v>11766351.59</v>
      </c>
      <c r="K706" s="401">
        <v>37265693.07</v>
      </c>
      <c r="L706" s="403">
        <v>0</v>
      </c>
      <c r="M706" s="402">
        <v>0</v>
      </c>
      <c r="N706" s="404">
        <v>1124.7421999999999</v>
      </c>
      <c r="O706" s="402">
        <v>15741.41</v>
      </c>
      <c r="P706" s="401">
        <v>15741.41</v>
      </c>
    </row>
    <row r="707" spans="1:16" s="405" customFormat="1" ht="14.25" hidden="1" customHeight="1" x14ac:dyDescent="0.35">
      <c r="A707" s="398" t="s">
        <v>1607</v>
      </c>
      <c r="B707" s="399" t="s">
        <v>1608</v>
      </c>
      <c r="C707" s="399" t="s">
        <v>1609</v>
      </c>
      <c r="D707" s="399" t="s">
        <v>1654</v>
      </c>
      <c r="E707" s="399" t="s">
        <v>1655</v>
      </c>
      <c r="F707" s="400">
        <v>22164203.109999999</v>
      </c>
      <c r="G707" s="401">
        <v>13458957.65</v>
      </c>
      <c r="H707" s="401">
        <v>2856334.29</v>
      </c>
      <c r="I707" s="402">
        <v>4713511.41</v>
      </c>
      <c r="J707" s="402">
        <v>11741778.469999999</v>
      </c>
      <c r="K707" s="401">
        <v>34270581.82</v>
      </c>
      <c r="L707" s="403">
        <v>0</v>
      </c>
      <c r="M707" s="402">
        <v>0</v>
      </c>
      <c r="N707" s="404">
        <v>781.48220000000015</v>
      </c>
      <c r="O707" s="402">
        <v>10937.29</v>
      </c>
      <c r="P707" s="401">
        <v>10937.29</v>
      </c>
    </row>
    <row r="708" spans="1:16" s="405" customFormat="1" ht="14.25" hidden="1" customHeight="1" x14ac:dyDescent="0.35">
      <c r="A708" s="398" t="s">
        <v>1607</v>
      </c>
      <c r="B708" s="399" t="s">
        <v>1608</v>
      </c>
      <c r="C708" s="399" t="s">
        <v>1609</v>
      </c>
      <c r="D708" s="399" t="s">
        <v>2227</v>
      </c>
      <c r="E708" s="399" t="s">
        <v>2228</v>
      </c>
      <c r="F708" s="400">
        <v>14270946.6</v>
      </c>
      <c r="G708" s="401">
        <v>11224909.42</v>
      </c>
      <c r="H708" s="401">
        <v>2486989.06</v>
      </c>
      <c r="I708" s="402">
        <v>0</v>
      </c>
      <c r="J708" s="402">
        <v>804900</v>
      </c>
      <c r="K708" s="401">
        <v>16316798.48</v>
      </c>
      <c r="L708" s="403">
        <v>0</v>
      </c>
      <c r="M708" s="402">
        <v>0</v>
      </c>
      <c r="N708" s="404">
        <v>0</v>
      </c>
      <c r="O708" s="402">
        <v>0</v>
      </c>
      <c r="P708" s="401">
        <v>0</v>
      </c>
    </row>
    <row r="709" spans="1:16" s="405" customFormat="1" ht="14.25" hidden="1" customHeight="1" x14ac:dyDescent="0.35">
      <c r="A709" s="398" t="s">
        <v>1607</v>
      </c>
      <c r="B709" s="399" t="s">
        <v>1657</v>
      </c>
      <c r="C709" s="399" t="s">
        <v>1658</v>
      </c>
      <c r="D709" s="399" t="s">
        <v>1659</v>
      </c>
      <c r="E709" s="399" t="s">
        <v>1660</v>
      </c>
      <c r="F709" s="400">
        <v>470444423.60000002</v>
      </c>
      <c r="G709" s="401">
        <v>0</v>
      </c>
      <c r="H709" s="401">
        <v>0</v>
      </c>
      <c r="I709" s="402">
        <v>248120336.80000001</v>
      </c>
      <c r="J709" s="402">
        <v>216720731.14000002</v>
      </c>
      <c r="K709" s="401">
        <v>464841067.94</v>
      </c>
      <c r="L709" s="403">
        <v>5603355.6600000001</v>
      </c>
      <c r="M709" s="402">
        <v>0</v>
      </c>
      <c r="N709" s="404">
        <v>115861.15423497988</v>
      </c>
      <c r="O709" s="402">
        <v>1621543.52</v>
      </c>
      <c r="P709" s="401">
        <v>7224899.1799999997</v>
      </c>
    </row>
    <row r="710" spans="1:16" s="405" customFormat="1" ht="14.25" hidden="1" customHeight="1" x14ac:dyDescent="0.35">
      <c r="A710" s="398" t="s">
        <v>1607</v>
      </c>
      <c r="B710" s="399" t="s">
        <v>1657</v>
      </c>
      <c r="C710" s="399" t="s">
        <v>1658</v>
      </c>
      <c r="D710" s="399" t="s">
        <v>1661</v>
      </c>
      <c r="E710" s="399" t="s">
        <v>2229</v>
      </c>
      <c r="F710" s="400">
        <v>40824886.090000004</v>
      </c>
      <c r="G710" s="401">
        <v>47710353.759999998</v>
      </c>
      <c r="H710" s="401">
        <v>10725334.92</v>
      </c>
      <c r="I710" s="402">
        <v>0</v>
      </c>
      <c r="J710" s="402">
        <v>13401547</v>
      </c>
      <c r="K710" s="401">
        <v>77837235.680000007</v>
      </c>
      <c r="L710" s="403">
        <v>0</v>
      </c>
      <c r="M710" s="402">
        <v>0</v>
      </c>
      <c r="N710" s="404">
        <v>0</v>
      </c>
      <c r="O710" s="402">
        <v>0</v>
      </c>
      <c r="P710" s="401">
        <v>0</v>
      </c>
    </row>
    <row r="711" spans="1:16" s="405" customFormat="1" ht="14.25" hidden="1" customHeight="1" x14ac:dyDescent="0.35">
      <c r="A711" s="398" t="s">
        <v>1607</v>
      </c>
      <c r="B711" s="399" t="s">
        <v>1657</v>
      </c>
      <c r="C711" s="399" t="s">
        <v>1658</v>
      </c>
      <c r="D711" s="399" t="s">
        <v>1662</v>
      </c>
      <c r="E711" s="399" t="s">
        <v>1663</v>
      </c>
      <c r="F711" s="400">
        <v>57695197.759999998</v>
      </c>
      <c r="G711" s="401">
        <v>32396668.34</v>
      </c>
      <c r="H711" s="401">
        <v>7636959.5599999996</v>
      </c>
      <c r="I711" s="402">
        <v>9263660.6500000004</v>
      </c>
      <c r="J711" s="402">
        <v>42836937.280000001</v>
      </c>
      <c r="K711" s="401">
        <v>97979139.109999999</v>
      </c>
      <c r="L711" s="403">
        <v>0</v>
      </c>
      <c r="M711" s="402">
        <v>0</v>
      </c>
      <c r="N711" s="404">
        <v>2004.8093000000015</v>
      </c>
      <c r="O711" s="402">
        <v>28058.46</v>
      </c>
      <c r="P711" s="401">
        <v>28058.46</v>
      </c>
    </row>
    <row r="712" spans="1:16" s="405" customFormat="1" ht="14.25" hidden="1" customHeight="1" x14ac:dyDescent="0.35">
      <c r="A712" s="398" t="s">
        <v>1607</v>
      </c>
      <c r="B712" s="399" t="s">
        <v>1657</v>
      </c>
      <c r="C712" s="399" t="s">
        <v>1658</v>
      </c>
      <c r="D712" s="399" t="s">
        <v>1664</v>
      </c>
      <c r="E712" s="399" t="s">
        <v>1665</v>
      </c>
      <c r="F712" s="400">
        <v>34430760.719999999</v>
      </c>
      <c r="G712" s="401">
        <v>22939123.239999998</v>
      </c>
      <c r="H712" s="401">
        <v>5473811.3600000003</v>
      </c>
      <c r="I712" s="402">
        <v>8082344.29</v>
      </c>
      <c r="J712" s="402">
        <v>32560515.820000004</v>
      </c>
      <c r="K712" s="401">
        <v>73533808.579999998</v>
      </c>
      <c r="L712" s="403">
        <v>0</v>
      </c>
      <c r="M712" s="402">
        <v>0</v>
      </c>
      <c r="N712" s="404">
        <v>1526.2722999999994</v>
      </c>
      <c r="O712" s="402">
        <v>21361.06</v>
      </c>
      <c r="P712" s="401">
        <v>21361.06</v>
      </c>
    </row>
    <row r="713" spans="1:16" s="405" customFormat="1" ht="14.25" hidden="1" customHeight="1" x14ac:dyDescent="0.35">
      <c r="A713" s="398" t="s">
        <v>1607</v>
      </c>
      <c r="B713" s="399" t="s">
        <v>1657</v>
      </c>
      <c r="C713" s="399" t="s">
        <v>1658</v>
      </c>
      <c r="D713" s="399" t="s">
        <v>1666</v>
      </c>
      <c r="E713" s="399" t="s">
        <v>1667</v>
      </c>
      <c r="F713" s="400">
        <v>70252935.75</v>
      </c>
      <c r="G713" s="401">
        <v>39332428.310000002</v>
      </c>
      <c r="H713" s="401">
        <v>9210216.3699999992</v>
      </c>
      <c r="I713" s="402">
        <v>24914187.260000002</v>
      </c>
      <c r="J713" s="402">
        <v>190235852.06</v>
      </c>
      <c r="K713" s="401">
        <v>270479547.56</v>
      </c>
      <c r="L713" s="403">
        <v>0</v>
      </c>
      <c r="M713" s="402">
        <v>0</v>
      </c>
      <c r="N713" s="404">
        <v>5759.3360000000011</v>
      </c>
      <c r="O713" s="402">
        <v>80605.22</v>
      </c>
      <c r="P713" s="401">
        <v>80605.22</v>
      </c>
    </row>
    <row r="714" spans="1:16" s="405" customFormat="1" ht="14.25" hidden="1" customHeight="1" x14ac:dyDescent="0.35">
      <c r="A714" s="398" t="s">
        <v>1607</v>
      </c>
      <c r="B714" s="399" t="s">
        <v>1657</v>
      </c>
      <c r="C714" s="399" t="s">
        <v>1658</v>
      </c>
      <c r="D714" s="399" t="s">
        <v>1668</v>
      </c>
      <c r="E714" s="399" t="s">
        <v>1669</v>
      </c>
      <c r="F714" s="400">
        <v>53217332.229999997</v>
      </c>
      <c r="G714" s="401">
        <v>37892232.609999999</v>
      </c>
      <c r="H714" s="401">
        <v>8292069.5800000001</v>
      </c>
      <c r="I714" s="402">
        <v>20112358.260000002</v>
      </c>
      <c r="J714" s="402">
        <v>63243904.899999999</v>
      </c>
      <c r="K714" s="401">
        <v>133182159.89</v>
      </c>
      <c r="L714" s="403">
        <v>0</v>
      </c>
      <c r="M714" s="402">
        <v>0</v>
      </c>
      <c r="N714" s="404">
        <v>3183.9908999999993</v>
      </c>
      <c r="O714" s="402">
        <v>44561.78</v>
      </c>
      <c r="P714" s="401">
        <v>44561.78</v>
      </c>
    </row>
    <row r="715" spans="1:16" s="405" customFormat="1" ht="14.25" hidden="1" customHeight="1" x14ac:dyDescent="0.35">
      <c r="A715" s="398" t="s">
        <v>1607</v>
      </c>
      <c r="B715" s="399" t="s">
        <v>1657</v>
      </c>
      <c r="C715" s="399" t="s">
        <v>1658</v>
      </c>
      <c r="D715" s="399" t="s">
        <v>1670</v>
      </c>
      <c r="E715" s="399" t="s">
        <v>1671</v>
      </c>
      <c r="F715" s="400">
        <v>48587688.310000002</v>
      </c>
      <c r="G715" s="401">
        <v>31112997.890000001</v>
      </c>
      <c r="H715" s="401">
        <v>6960269.25</v>
      </c>
      <c r="I715" s="402">
        <v>6888874.3600000003</v>
      </c>
      <c r="J715" s="402">
        <v>64727284.530000001</v>
      </c>
      <c r="K715" s="401">
        <v>113429337.17</v>
      </c>
      <c r="L715" s="403">
        <v>0</v>
      </c>
      <c r="M715" s="402">
        <v>0</v>
      </c>
      <c r="N715" s="404">
        <v>1354.0649999999996</v>
      </c>
      <c r="O715" s="402">
        <v>18950.919999999998</v>
      </c>
      <c r="P715" s="401">
        <v>18950.919999999998</v>
      </c>
    </row>
    <row r="716" spans="1:16" s="405" customFormat="1" ht="14.25" hidden="1" customHeight="1" x14ac:dyDescent="0.35">
      <c r="A716" s="398" t="s">
        <v>1607</v>
      </c>
      <c r="B716" s="399" t="s">
        <v>1657</v>
      </c>
      <c r="C716" s="399" t="s">
        <v>1658</v>
      </c>
      <c r="D716" s="399" t="s">
        <v>1672</v>
      </c>
      <c r="E716" s="399" t="s">
        <v>1673</v>
      </c>
      <c r="F716" s="400">
        <v>67645810.049999997</v>
      </c>
      <c r="G716" s="401">
        <v>40749766.200000003</v>
      </c>
      <c r="H716" s="401">
        <v>8990165.9299999997</v>
      </c>
      <c r="I716" s="402">
        <v>9215316.2100000009</v>
      </c>
      <c r="J716" s="402">
        <v>71223202.479999989</v>
      </c>
      <c r="K716" s="401">
        <v>134468954.27000001</v>
      </c>
      <c r="L716" s="403">
        <v>0</v>
      </c>
      <c r="M716" s="402">
        <v>0</v>
      </c>
      <c r="N716" s="404">
        <v>1825.2684999999983</v>
      </c>
      <c r="O716" s="402">
        <v>25545.68</v>
      </c>
      <c r="P716" s="401">
        <v>25545.68</v>
      </c>
    </row>
    <row r="717" spans="1:16" s="405" customFormat="1" ht="14.25" hidden="1" customHeight="1" x14ac:dyDescent="0.35">
      <c r="A717" s="398" t="s">
        <v>1607</v>
      </c>
      <c r="B717" s="399" t="s">
        <v>1657</v>
      </c>
      <c r="C717" s="399" t="s">
        <v>1658</v>
      </c>
      <c r="D717" s="399" t="s">
        <v>1674</v>
      </c>
      <c r="E717" s="399" t="s">
        <v>1675</v>
      </c>
      <c r="F717" s="400">
        <v>84303548.680000007</v>
      </c>
      <c r="G717" s="401">
        <v>48374570.960000001</v>
      </c>
      <c r="H717" s="401">
        <v>10755766.08</v>
      </c>
      <c r="I717" s="402">
        <v>16857765.870000001</v>
      </c>
      <c r="J717" s="402">
        <v>136874613.93000001</v>
      </c>
      <c r="K717" s="401">
        <v>218351934.38</v>
      </c>
      <c r="L717" s="403">
        <v>0</v>
      </c>
      <c r="M717" s="402">
        <v>0</v>
      </c>
      <c r="N717" s="404">
        <v>3160.6659000000022</v>
      </c>
      <c r="O717" s="402">
        <v>44235.34</v>
      </c>
      <c r="P717" s="401">
        <v>44235.34</v>
      </c>
    </row>
    <row r="718" spans="1:16" s="405" customFormat="1" ht="14.25" hidden="1" customHeight="1" x14ac:dyDescent="0.35">
      <c r="A718" s="398" t="s">
        <v>1607</v>
      </c>
      <c r="B718" s="399" t="s">
        <v>1657</v>
      </c>
      <c r="C718" s="399" t="s">
        <v>1658</v>
      </c>
      <c r="D718" s="399" t="s">
        <v>1676</v>
      </c>
      <c r="E718" s="399" t="s">
        <v>1677</v>
      </c>
      <c r="F718" s="400">
        <v>108286184.72</v>
      </c>
      <c r="G718" s="401">
        <v>56729128.840000004</v>
      </c>
      <c r="H718" s="401">
        <v>11643385.390000001</v>
      </c>
      <c r="I718" s="402">
        <v>76185695.510000005</v>
      </c>
      <c r="J718" s="402">
        <v>127011238.5</v>
      </c>
      <c r="K718" s="401">
        <v>273146663.89999998</v>
      </c>
      <c r="L718" s="403">
        <v>0</v>
      </c>
      <c r="M718" s="402">
        <v>0</v>
      </c>
      <c r="N718" s="404">
        <v>12623.593699999987</v>
      </c>
      <c r="O718" s="402">
        <v>176674.46</v>
      </c>
      <c r="P718" s="401">
        <v>176674.46</v>
      </c>
    </row>
    <row r="719" spans="1:16" s="405" customFormat="1" ht="14.25" hidden="1" customHeight="1" x14ac:dyDescent="0.35">
      <c r="A719" s="398" t="s">
        <v>1607</v>
      </c>
      <c r="B719" s="399" t="s">
        <v>1657</v>
      </c>
      <c r="C719" s="399" t="s">
        <v>1658</v>
      </c>
      <c r="D719" s="399" t="s">
        <v>1678</v>
      </c>
      <c r="E719" s="399" t="s">
        <v>1679</v>
      </c>
      <c r="F719" s="400">
        <v>44856238.049999997</v>
      </c>
      <c r="G719" s="401">
        <v>27156837.789999999</v>
      </c>
      <c r="H719" s="401">
        <v>5916971.46</v>
      </c>
      <c r="I719" s="402">
        <v>11198039.57</v>
      </c>
      <c r="J719" s="402">
        <v>39178001.219999999</v>
      </c>
      <c r="K719" s="401">
        <v>85929771.129999995</v>
      </c>
      <c r="L719" s="403">
        <v>0</v>
      </c>
      <c r="M719" s="402">
        <v>0</v>
      </c>
      <c r="N719" s="404">
        <v>1838.2569999999994</v>
      </c>
      <c r="O719" s="402">
        <v>25727.46</v>
      </c>
      <c r="P719" s="401">
        <v>25727.46</v>
      </c>
    </row>
    <row r="720" spans="1:16" s="405" customFormat="1" ht="14.25" hidden="1" customHeight="1" x14ac:dyDescent="0.35">
      <c r="A720" s="398" t="s">
        <v>1607</v>
      </c>
      <c r="B720" s="399" t="s">
        <v>1657</v>
      </c>
      <c r="C720" s="399" t="s">
        <v>1658</v>
      </c>
      <c r="D720" s="399" t="s">
        <v>1680</v>
      </c>
      <c r="E720" s="399" t="s">
        <v>1681</v>
      </c>
      <c r="F720" s="400">
        <v>56009724.619999997</v>
      </c>
      <c r="G720" s="401">
        <v>34788952.920000002</v>
      </c>
      <c r="H720" s="401">
        <v>8036902.25</v>
      </c>
      <c r="I720" s="402">
        <v>14951693.68</v>
      </c>
      <c r="J720" s="402">
        <v>88008485.469999999</v>
      </c>
      <c r="K720" s="401">
        <v>151235567.68000001</v>
      </c>
      <c r="L720" s="403">
        <v>0</v>
      </c>
      <c r="M720" s="402">
        <v>214188.36999999918</v>
      </c>
      <c r="N720" s="404">
        <v>3511.9888000000005</v>
      </c>
      <c r="O720" s="402">
        <v>49152.3</v>
      </c>
      <c r="P720" s="401">
        <v>49152.3</v>
      </c>
    </row>
    <row r="721" spans="1:16" s="405" customFormat="1" ht="14.25" hidden="1" customHeight="1" x14ac:dyDescent="0.35">
      <c r="A721" s="398" t="s">
        <v>1607</v>
      </c>
      <c r="B721" s="399" t="s">
        <v>1657</v>
      </c>
      <c r="C721" s="399" t="s">
        <v>1658</v>
      </c>
      <c r="D721" s="399" t="s">
        <v>1682</v>
      </c>
      <c r="E721" s="399" t="s">
        <v>1683</v>
      </c>
      <c r="F721" s="400">
        <v>154759824.71000001</v>
      </c>
      <c r="G721" s="401">
        <v>61153352.530000001</v>
      </c>
      <c r="H721" s="401">
        <v>12225170.82</v>
      </c>
      <c r="I721" s="402">
        <v>87764011.870000005</v>
      </c>
      <c r="J721" s="402">
        <v>150824457.95000002</v>
      </c>
      <c r="K721" s="401">
        <v>312066993.17000002</v>
      </c>
      <c r="L721" s="403">
        <v>0</v>
      </c>
      <c r="M721" s="402">
        <v>0</v>
      </c>
      <c r="N721" s="404">
        <v>18604.392473540007</v>
      </c>
      <c r="O721" s="402">
        <v>260379.18</v>
      </c>
      <c r="P721" s="401">
        <v>260379.18</v>
      </c>
    </row>
    <row r="722" spans="1:16" s="405" customFormat="1" ht="14.25" hidden="1" customHeight="1" x14ac:dyDescent="0.35">
      <c r="A722" s="398" t="s">
        <v>1607</v>
      </c>
      <c r="B722" s="399" t="s">
        <v>1657</v>
      </c>
      <c r="C722" s="399" t="s">
        <v>1658</v>
      </c>
      <c r="D722" s="399" t="s">
        <v>1684</v>
      </c>
      <c r="E722" s="399" t="s">
        <v>1685</v>
      </c>
      <c r="F722" s="400">
        <v>92708444.219999999</v>
      </c>
      <c r="G722" s="401">
        <v>55760760.119999997</v>
      </c>
      <c r="H722" s="401">
        <v>12236082.390000001</v>
      </c>
      <c r="I722" s="402">
        <v>54402345.950000003</v>
      </c>
      <c r="J722" s="402">
        <v>152327645.37</v>
      </c>
      <c r="K722" s="401">
        <v>280252580.80000001</v>
      </c>
      <c r="L722" s="403">
        <v>0</v>
      </c>
      <c r="M722" s="402">
        <v>0</v>
      </c>
      <c r="N722" s="404">
        <v>9367.9887999999937</v>
      </c>
      <c r="O722" s="402">
        <v>131110.39000000001</v>
      </c>
      <c r="P722" s="401">
        <v>131110.39000000001</v>
      </c>
    </row>
    <row r="723" spans="1:16" s="405" customFormat="1" ht="14.25" hidden="1" customHeight="1" x14ac:dyDescent="0.35">
      <c r="A723" s="398" t="s">
        <v>1607</v>
      </c>
      <c r="B723" s="399" t="s">
        <v>1657</v>
      </c>
      <c r="C723" s="399" t="s">
        <v>1658</v>
      </c>
      <c r="D723" s="399" t="s">
        <v>1686</v>
      </c>
      <c r="E723" s="399" t="s">
        <v>1687</v>
      </c>
      <c r="F723" s="400">
        <v>25592266.449999999</v>
      </c>
      <c r="G723" s="401">
        <v>14754034.939999999</v>
      </c>
      <c r="H723" s="401">
        <v>3938866.2</v>
      </c>
      <c r="I723" s="402">
        <v>0</v>
      </c>
      <c r="J723" s="402">
        <v>17981055.619999997</v>
      </c>
      <c r="K723" s="401">
        <v>41641588.93</v>
      </c>
      <c r="L723" s="403">
        <v>0</v>
      </c>
      <c r="M723" s="402">
        <v>1183579.5099999998</v>
      </c>
      <c r="N723" s="404">
        <v>321.76270000000017</v>
      </c>
      <c r="O723" s="402">
        <v>4503.25</v>
      </c>
      <c r="P723" s="401">
        <v>4503.25</v>
      </c>
    </row>
    <row r="724" spans="1:16" s="405" customFormat="1" ht="14.25" hidden="1" customHeight="1" x14ac:dyDescent="0.35">
      <c r="A724" s="398" t="s">
        <v>1607</v>
      </c>
      <c r="B724" s="399" t="s">
        <v>1657</v>
      </c>
      <c r="C724" s="399" t="s">
        <v>1658</v>
      </c>
      <c r="D724" s="399" t="s">
        <v>1688</v>
      </c>
      <c r="E724" s="399" t="s">
        <v>1689</v>
      </c>
      <c r="F724" s="400">
        <v>47461881.560000002</v>
      </c>
      <c r="G724" s="401">
        <v>27545969.890000001</v>
      </c>
      <c r="H724" s="401">
        <v>6471615.4800000004</v>
      </c>
      <c r="I724" s="402">
        <v>9865406.8100000005</v>
      </c>
      <c r="J724" s="402">
        <v>24222421.800000001</v>
      </c>
      <c r="K724" s="401">
        <v>72972761.739999995</v>
      </c>
      <c r="L724" s="403">
        <v>0</v>
      </c>
      <c r="M724" s="402">
        <v>0</v>
      </c>
      <c r="N724" s="404">
        <v>1820.7950999999987</v>
      </c>
      <c r="O724" s="402">
        <v>25483.08</v>
      </c>
      <c r="P724" s="401">
        <v>25483.08</v>
      </c>
    </row>
    <row r="725" spans="1:16" s="405" customFormat="1" ht="14.25" hidden="1" customHeight="1" x14ac:dyDescent="0.35">
      <c r="A725" s="398" t="s">
        <v>1607</v>
      </c>
      <c r="B725" s="399" t="s">
        <v>1657</v>
      </c>
      <c r="C725" s="399" t="s">
        <v>1658</v>
      </c>
      <c r="D725" s="399" t="s">
        <v>1690</v>
      </c>
      <c r="E725" s="399" t="s">
        <v>1691</v>
      </c>
      <c r="F725" s="400">
        <v>43956095.420000002</v>
      </c>
      <c r="G725" s="401">
        <v>24925305.829999998</v>
      </c>
      <c r="H725" s="401">
        <v>6294588.3300000001</v>
      </c>
      <c r="I725" s="402">
        <v>845937.78</v>
      </c>
      <c r="J725" s="402">
        <v>57790424</v>
      </c>
      <c r="K725" s="401">
        <v>96453362.150000006</v>
      </c>
      <c r="L725" s="403">
        <v>0</v>
      </c>
      <c r="M725" s="402">
        <v>0</v>
      </c>
      <c r="N725" s="404">
        <v>862.22529999999915</v>
      </c>
      <c r="O725" s="402">
        <v>12067.34</v>
      </c>
      <c r="P725" s="401">
        <v>12067.34</v>
      </c>
    </row>
    <row r="726" spans="1:16" s="405" customFormat="1" ht="14.25" hidden="1" customHeight="1" x14ac:dyDescent="0.35">
      <c r="A726" s="398" t="s">
        <v>1607</v>
      </c>
      <c r="B726" s="399" t="s">
        <v>1657</v>
      </c>
      <c r="C726" s="399" t="s">
        <v>1658</v>
      </c>
      <c r="D726" s="399" t="s">
        <v>1692</v>
      </c>
      <c r="E726" s="399" t="s">
        <v>1693</v>
      </c>
      <c r="F726" s="400">
        <v>30484216.73</v>
      </c>
      <c r="G726" s="401">
        <v>14652628.050000001</v>
      </c>
      <c r="H726" s="401">
        <v>3808812.63</v>
      </c>
      <c r="I726" s="402">
        <v>4206572.18</v>
      </c>
      <c r="J726" s="402">
        <v>11902619.65</v>
      </c>
      <c r="K726" s="401">
        <v>38996483.780000001</v>
      </c>
      <c r="L726" s="403">
        <v>0</v>
      </c>
      <c r="M726" s="402">
        <v>0</v>
      </c>
      <c r="N726" s="404">
        <v>865.7486999999993</v>
      </c>
      <c r="O726" s="402">
        <v>12116.65</v>
      </c>
      <c r="P726" s="401">
        <v>12116.65</v>
      </c>
    </row>
    <row r="727" spans="1:16" s="405" customFormat="1" ht="14.25" hidden="1" customHeight="1" x14ac:dyDescent="0.35">
      <c r="A727" s="398" t="s">
        <v>1607</v>
      </c>
      <c r="B727" s="399" t="s">
        <v>1657</v>
      </c>
      <c r="C727" s="399" t="s">
        <v>1658</v>
      </c>
      <c r="D727" s="399" t="s">
        <v>1694</v>
      </c>
      <c r="E727" s="399" t="s">
        <v>1695</v>
      </c>
      <c r="F727" s="400">
        <v>52429886.609999999</v>
      </c>
      <c r="G727" s="401">
        <v>33451622.559999999</v>
      </c>
      <c r="H727" s="401">
        <v>7805742.21</v>
      </c>
      <c r="I727" s="402">
        <v>10726430.73</v>
      </c>
      <c r="J727" s="402">
        <v>67321423.659999996</v>
      </c>
      <c r="K727" s="401">
        <v>124946792.03</v>
      </c>
      <c r="L727" s="403">
        <v>0</v>
      </c>
      <c r="M727" s="402">
        <v>0</v>
      </c>
      <c r="N727" s="404">
        <v>1768.0844999999999</v>
      </c>
      <c r="O727" s="402">
        <v>24745.360000000001</v>
      </c>
      <c r="P727" s="401">
        <v>24745.360000000001</v>
      </c>
    </row>
    <row r="728" spans="1:16" s="405" customFormat="1" ht="14.25" hidden="1" customHeight="1" x14ac:dyDescent="0.35">
      <c r="A728" s="398" t="s">
        <v>1607</v>
      </c>
      <c r="B728" s="399" t="s">
        <v>1657</v>
      </c>
      <c r="C728" s="399" t="s">
        <v>1658</v>
      </c>
      <c r="D728" s="399" t="s">
        <v>1696</v>
      </c>
      <c r="E728" s="399" t="s">
        <v>1697</v>
      </c>
      <c r="F728" s="400">
        <v>29340133.010000002</v>
      </c>
      <c r="G728" s="401">
        <v>18877516.719999999</v>
      </c>
      <c r="H728" s="401">
        <v>4246049.67</v>
      </c>
      <c r="I728" s="402">
        <v>2144905.4900000002</v>
      </c>
      <c r="J728" s="402">
        <v>29101591.419999998</v>
      </c>
      <c r="K728" s="401">
        <v>56759599.420000002</v>
      </c>
      <c r="L728" s="403">
        <v>0</v>
      </c>
      <c r="M728" s="402">
        <v>0</v>
      </c>
      <c r="N728" s="404">
        <v>654.4255999999998</v>
      </c>
      <c r="O728" s="402">
        <v>9159.06</v>
      </c>
      <c r="P728" s="401">
        <v>9159.06</v>
      </c>
    </row>
    <row r="729" spans="1:16" s="405" customFormat="1" ht="14.25" hidden="1" customHeight="1" x14ac:dyDescent="0.35">
      <c r="A729" s="398" t="s">
        <v>1607</v>
      </c>
      <c r="B729" s="399" t="s">
        <v>1657</v>
      </c>
      <c r="C729" s="399" t="s">
        <v>1658</v>
      </c>
      <c r="D729" s="399" t="s">
        <v>1698</v>
      </c>
      <c r="E729" s="399" t="s">
        <v>1699</v>
      </c>
      <c r="F729" s="400">
        <v>214525069.65000001</v>
      </c>
      <c r="G729" s="401">
        <v>81989324.569999993</v>
      </c>
      <c r="H729" s="401">
        <v>16384436.300000001</v>
      </c>
      <c r="I729" s="402">
        <v>150539583.84</v>
      </c>
      <c r="J729" s="402">
        <v>192345689.92000002</v>
      </c>
      <c r="K729" s="401">
        <v>441359034.63</v>
      </c>
      <c r="L729" s="403">
        <v>0</v>
      </c>
      <c r="M729" s="402">
        <v>0</v>
      </c>
      <c r="N729" s="404">
        <v>27596.858100049983</v>
      </c>
      <c r="O729" s="402">
        <v>386233.91</v>
      </c>
      <c r="P729" s="401">
        <v>386233.91</v>
      </c>
    </row>
    <row r="730" spans="1:16" s="405" customFormat="1" ht="14.25" hidden="1" customHeight="1" x14ac:dyDescent="0.35">
      <c r="A730" s="398" t="s">
        <v>1607</v>
      </c>
      <c r="B730" s="399" t="s">
        <v>1657</v>
      </c>
      <c r="C730" s="399" t="s">
        <v>1658</v>
      </c>
      <c r="D730" s="399" t="s">
        <v>1700</v>
      </c>
      <c r="E730" s="399" t="s">
        <v>1701</v>
      </c>
      <c r="F730" s="400">
        <v>118941937.94</v>
      </c>
      <c r="G730" s="401">
        <v>55748708.189999998</v>
      </c>
      <c r="H730" s="401">
        <v>11632202.640000001</v>
      </c>
      <c r="I730" s="402">
        <v>103276272.48</v>
      </c>
      <c r="J730" s="402">
        <v>175580918.49000001</v>
      </c>
      <c r="K730" s="401">
        <v>348750495.93000001</v>
      </c>
      <c r="L730" s="403">
        <v>0</v>
      </c>
      <c r="M730" s="402">
        <v>0</v>
      </c>
      <c r="N730" s="404">
        <v>18376.862556499989</v>
      </c>
      <c r="O730" s="402">
        <v>257194.77</v>
      </c>
      <c r="P730" s="401">
        <v>257194.77</v>
      </c>
    </row>
    <row r="731" spans="1:16" s="405" customFormat="1" ht="14.25" hidden="1" customHeight="1" x14ac:dyDescent="0.35">
      <c r="A731" s="398" t="s">
        <v>1607</v>
      </c>
      <c r="B731" s="399" t="s">
        <v>1657</v>
      </c>
      <c r="C731" s="399" t="s">
        <v>1658</v>
      </c>
      <c r="D731" s="399" t="s">
        <v>1702</v>
      </c>
      <c r="E731" s="399" t="s">
        <v>1703</v>
      </c>
      <c r="F731" s="400">
        <v>37624682.130000003</v>
      </c>
      <c r="G731" s="401">
        <v>21258945.48</v>
      </c>
      <c r="H731" s="401">
        <v>5112163.47</v>
      </c>
      <c r="I731" s="402">
        <v>9016761.8599999994</v>
      </c>
      <c r="J731" s="402">
        <v>26423808.560000002</v>
      </c>
      <c r="K731" s="401">
        <v>66152727.399999999</v>
      </c>
      <c r="L731" s="403">
        <v>0</v>
      </c>
      <c r="M731" s="402">
        <v>0</v>
      </c>
      <c r="N731" s="404">
        <v>1302.4789999999991</v>
      </c>
      <c r="O731" s="402">
        <v>18228.939999999999</v>
      </c>
      <c r="P731" s="401">
        <v>18228.939999999999</v>
      </c>
    </row>
    <row r="732" spans="1:16" s="405" customFormat="1" ht="14.25" hidden="1" customHeight="1" x14ac:dyDescent="0.35">
      <c r="A732" s="398" t="s">
        <v>1607</v>
      </c>
      <c r="B732" s="399" t="s">
        <v>1657</v>
      </c>
      <c r="C732" s="399" t="s">
        <v>1658</v>
      </c>
      <c r="D732" s="399" t="s">
        <v>1704</v>
      </c>
      <c r="E732" s="399" t="s">
        <v>1705</v>
      </c>
      <c r="F732" s="400">
        <v>32801472.350000001</v>
      </c>
      <c r="G732" s="401">
        <v>16893171.77</v>
      </c>
      <c r="H732" s="401">
        <v>4291953.38</v>
      </c>
      <c r="I732" s="402">
        <v>2296165</v>
      </c>
      <c r="J732" s="402">
        <v>23235607.079999998</v>
      </c>
      <c r="K732" s="401">
        <v>51318846.710000001</v>
      </c>
      <c r="L732" s="403">
        <v>0</v>
      </c>
      <c r="M732" s="402">
        <v>0</v>
      </c>
      <c r="N732" s="404">
        <v>584.22600000000011</v>
      </c>
      <c r="O732" s="402">
        <v>8176.58</v>
      </c>
      <c r="P732" s="401">
        <v>8176.58</v>
      </c>
    </row>
    <row r="733" spans="1:16" s="405" customFormat="1" ht="14.25" hidden="1" customHeight="1" x14ac:dyDescent="0.35">
      <c r="A733" s="398" t="s">
        <v>1607</v>
      </c>
      <c r="B733" s="399" t="s">
        <v>1657</v>
      </c>
      <c r="C733" s="399" t="s">
        <v>1658</v>
      </c>
      <c r="D733" s="399" t="s">
        <v>1706</v>
      </c>
      <c r="E733" s="399" t="s">
        <v>1707</v>
      </c>
      <c r="F733" s="400">
        <v>33270025.379999999</v>
      </c>
      <c r="G733" s="401">
        <v>16923726.870000001</v>
      </c>
      <c r="H733" s="401">
        <v>4487785.43</v>
      </c>
      <c r="I733" s="402">
        <v>1527791.48</v>
      </c>
      <c r="J733" s="402">
        <v>21416681.100000001</v>
      </c>
      <c r="K733" s="401">
        <v>49912338.030000001</v>
      </c>
      <c r="L733" s="403">
        <v>0</v>
      </c>
      <c r="M733" s="402">
        <v>0</v>
      </c>
      <c r="N733" s="404">
        <v>451.01969999999966</v>
      </c>
      <c r="O733" s="402">
        <v>6312.28</v>
      </c>
      <c r="P733" s="401">
        <v>6312.28</v>
      </c>
    </row>
    <row r="734" spans="1:16" s="405" customFormat="1" ht="14.25" hidden="1" customHeight="1" x14ac:dyDescent="0.35">
      <c r="A734" s="398" t="s">
        <v>1607</v>
      </c>
      <c r="B734" s="399" t="s">
        <v>1657</v>
      </c>
      <c r="C734" s="399" t="s">
        <v>1658</v>
      </c>
      <c r="D734" s="399" t="s">
        <v>1708</v>
      </c>
      <c r="E734" s="399" t="s">
        <v>1709</v>
      </c>
      <c r="F734" s="400">
        <v>33160057.260000002</v>
      </c>
      <c r="G734" s="401">
        <v>26192680.02</v>
      </c>
      <c r="H734" s="401">
        <v>5589135.8099999996</v>
      </c>
      <c r="I734" s="402">
        <v>6006573.21</v>
      </c>
      <c r="J734" s="402">
        <v>34479265.280000001</v>
      </c>
      <c r="K734" s="401">
        <v>74063671.75</v>
      </c>
      <c r="L734" s="403">
        <v>0</v>
      </c>
      <c r="M734" s="402">
        <v>39258.659999999683</v>
      </c>
      <c r="N734" s="404">
        <v>922.34889999999984</v>
      </c>
      <c r="O734" s="402">
        <v>12908.8</v>
      </c>
      <c r="P734" s="401">
        <v>12908.8</v>
      </c>
    </row>
    <row r="735" spans="1:16" s="405" customFormat="1" ht="14.25" hidden="1" customHeight="1" x14ac:dyDescent="0.35">
      <c r="A735" s="398" t="s">
        <v>1607</v>
      </c>
      <c r="B735" s="399" t="s">
        <v>1657</v>
      </c>
      <c r="C735" s="399" t="s">
        <v>1658</v>
      </c>
      <c r="D735" s="399" t="s">
        <v>1710</v>
      </c>
      <c r="E735" s="399" t="s">
        <v>1711</v>
      </c>
      <c r="F735" s="400">
        <v>24143652.879999999</v>
      </c>
      <c r="G735" s="401">
        <v>16543620.59</v>
      </c>
      <c r="H735" s="401">
        <v>3861890.67</v>
      </c>
      <c r="I735" s="402">
        <v>3282456.91</v>
      </c>
      <c r="J735" s="402">
        <v>16656843.4</v>
      </c>
      <c r="K735" s="401">
        <v>43144568.490000002</v>
      </c>
      <c r="L735" s="403">
        <v>0</v>
      </c>
      <c r="M735" s="402">
        <v>0</v>
      </c>
      <c r="N735" s="404">
        <v>717.87489999999991</v>
      </c>
      <c r="O735" s="402">
        <v>10047.07</v>
      </c>
      <c r="P735" s="401">
        <v>10047.07</v>
      </c>
    </row>
    <row r="736" spans="1:16" s="405" customFormat="1" ht="14.25" hidden="1" customHeight="1" x14ac:dyDescent="0.35">
      <c r="A736" s="398" t="s">
        <v>1607</v>
      </c>
      <c r="B736" s="399" t="s">
        <v>1713</v>
      </c>
      <c r="C736" s="399" t="s">
        <v>1714</v>
      </c>
      <c r="D736" s="399" t="s">
        <v>1715</v>
      </c>
      <c r="E736" s="399" t="s">
        <v>1716</v>
      </c>
      <c r="F736" s="400">
        <v>190716270.11000001</v>
      </c>
      <c r="G736" s="401">
        <v>36394449.060000002</v>
      </c>
      <c r="H736" s="401">
        <v>8770014.1500000004</v>
      </c>
      <c r="I736" s="402">
        <v>173425209.03999999</v>
      </c>
      <c r="J736" s="402">
        <v>293529743.25</v>
      </c>
      <c r="K736" s="401">
        <v>521812489.5</v>
      </c>
      <c r="L736" s="403">
        <v>0</v>
      </c>
      <c r="M736" s="402">
        <v>0</v>
      </c>
      <c r="N736" s="404">
        <v>38458.005904159989</v>
      </c>
      <c r="O736" s="402">
        <v>538241.92000000004</v>
      </c>
      <c r="P736" s="401">
        <v>538241.92000000004</v>
      </c>
    </row>
    <row r="737" spans="1:16" s="405" customFormat="1" ht="14.25" hidden="1" customHeight="1" x14ac:dyDescent="0.35">
      <c r="A737" s="398" t="s">
        <v>1607</v>
      </c>
      <c r="B737" s="399" t="s">
        <v>1713</v>
      </c>
      <c r="C737" s="399" t="s">
        <v>1714</v>
      </c>
      <c r="D737" s="399" t="s">
        <v>1717</v>
      </c>
      <c r="E737" s="399" t="s">
        <v>1718</v>
      </c>
      <c r="F737" s="400">
        <v>21414651.030000001</v>
      </c>
      <c r="G737" s="401">
        <v>12755133.24</v>
      </c>
      <c r="H737" s="401">
        <v>2842020.58</v>
      </c>
      <c r="I737" s="402">
        <v>4389945.5599999996</v>
      </c>
      <c r="J737" s="402">
        <v>25416850.75</v>
      </c>
      <c r="K737" s="401">
        <v>47566937.130000003</v>
      </c>
      <c r="L737" s="403">
        <v>0</v>
      </c>
      <c r="M737" s="402">
        <v>0</v>
      </c>
      <c r="N737" s="404">
        <v>925.10180000000025</v>
      </c>
      <c r="O737" s="402">
        <v>12947.33</v>
      </c>
      <c r="P737" s="401">
        <v>12947.33</v>
      </c>
    </row>
    <row r="738" spans="1:16" s="405" customFormat="1" ht="14.25" hidden="1" customHeight="1" x14ac:dyDescent="0.35">
      <c r="A738" s="398" t="s">
        <v>1607</v>
      </c>
      <c r="B738" s="399" t="s">
        <v>1713</v>
      </c>
      <c r="C738" s="399" t="s">
        <v>1714</v>
      </c>
      <c r="D738" s="399" t="s">
        <v>1719</v>
      </c>
      <c r="E738" s="399" t="s">
        <v>1720</v>
      </c>
      <c r="F738" s="400">
        <v>47106402.039999999</v>
      </c>
      <c r="G738" s="401">
        <v>29977958.129999999</v>
      </c>
      <c r="H738" s="401">
        <v>6594914.2000000002</v>
      </c>
      <c r="I738" s="402">
        <v>6048548.6900000004</v>
      </c>
      <c r="J738" s="402">
        <v>44151721.570000008</v>
      </c>
      <c r="K738" s="401">
        <v>91426384.590000004</v>
      </c>
      <c r="L738" s="403">
        <v>0</v>
      </c>
      <c r="M738" s="402">
        <v>0</v>
      </c>
      <c r="N738" s="404">
        <v>1494.5045999999993</v>
      </c>
      <c r="O738" s="402">
        <v>20916.45</v>
      </c>
      <c r="P738" s="401">
        <v>20916.45</v>
      </c>
    </row>
    <row r="739" spans="1:16" s="405" customFormat="1" ht="14.25" hidden="1" customHeight="1" x14ac:dyDescent="0.35">
      <c r="A739" s="398" t="s">
        <v>1607</v>
      </c>
      <c r="B739" s="399" t="s">
        <v>1713</v>
      </c>
      <c r="C739" s="399" t="s">
        <v>1714</v>
      </c>
      <c r="D739" s="399" t="s">
        <v>1721</v>
      </c>
      <c r="E739" s="399" t="s">
        <v>1722</v>
      </c>
      <c r="F739" s="400">
        <v>39589373.590000004</v>
      </c>
      <c r="G739" s="401">
        <v>21321282.739999998</v>
      </c>
      <c r="H739" s="401">
        <v>5009529.38</v>
      </c>
      <c r="I739" s="402">
        <v>1358430.51</v>
      </c>
      <c r="J739" s="402">
        <v>40150531.719999999</v>
      </c>
      <c r="K739" s="401">
        <v>72832060.349999994</v>
      </c>
      <c r="L739" s="403">
        <v>0</v>
      </c>
      <c r="M739" s="402">
        <v>64511.440000001341</v>
      </c>
      <c r="N739" s="404">
        <v>1435.7434999999991</v>
      </c>
      <c r="O739" s="402">
        <v>20094.060000000001</v>
      </c>
      <c r="P739" s="401">
        <v>20094.060000000001</v>
      </c>
    </row>
    <row r="740" spans="1:16" s="405" customFormat="1" ht="14.25" hidden="1" customHeight="1" x14ac:dyDescent="0.35">
      <c r="A740" s="398" t="s">
        <v>1607</v>
      </c>
      <c r="B740" s="399" t="s">
        <v>1713</v>
      </c>
      <c r="C740" s="399" t="s">
        <v>1714</v>
      </c>
      <c r="D740" s="399" t="s">
        <v>1723</v>
      </c>
      <c r="E740" s="399" t="s">
        <v>1724</v>
      </c>
      <c r="F740" s="400">
        <v>32951664.420000002</v>
      </c>
      <c r="G740" s="401">
        <v>19576682.390000001</v>
      </c>
      <c r="H740" s="401">
        <v>4244168.2</v>
      </c>
      <c r="I740" s="402">
        <v>4824204.1500000004</v>
      </c>
      <c r="J740" s="402">
        <v>29492713.02</v>
      </c>
      <c r="K740" s="401">
        <v>60847898.759999998</v>
      </c>
      <c r="L740" s="403">
        <v>0</v>
      </c>
      <c r="M740" s="402">
        <v>0</v>
      </c>
      <c r="N740" s="404">
        <v>1043.0092999999995</v>
      </c>
      <c r="O740" s="402">
        <v>14597.52</v>
      </c>
      <c r="P740" s="401">
        <v>14597.52</v>
      </c>
    </row>
    <row r="741" spans="1:16" s="405" customFormat="1" ht="14.25" hidden="1" customHeight="1" x14ac:dyDescent="0.35">
      <c r="A741" s="398" t="s">
        <v>1607</v>
      </c>
      <c r="B741" s="399" t="s">
        <v>1713</v>
      </c>
      <c r="C741" s="399" t="s">
        <v>1714</v>
      </c>
      <c r="D741" s="399" t="s">
        <v>1725</v>
      </c>
      <c r="E741" s="399" t="s">
        <v>1726</v>
      </c>
      <c r="F741" s="400">
        <v>40833323.909999996</v>
      </c>
      <c r="G741" s="401">
        <v>24874737.23</v>
      </c>
      <c r="H741" s="401">
        <v>5546138.0300000003</v>
      </c>
      <c r="I741" s="402">
        <v>4916322.7300000004</v>
      </c>
      <c r="J741" s="402">
        <v>29252808.689999998</v>
      </c>
      <c r="K741" s="401">
        <v>68840413.680000007</v>
      </c>
      <c r="L741" s="403">
        <v>0</v>
      </c>
      <c r="M741" s="402">
        <v>0</v>
      </c>
      <c r="N741" s="404">
        <v>1458.7637000000009</v>
      </c>
      <c r="O741" s="402">
        <v>20416.240000000002</v>
      </c>
      <c r="P741" s="401">
        <v>20416.240000000002</v>
      </c>
    </row>
    <row r="742" spans="1:16" s="405" customFormat="1" ht="14.25" hidden="1" customHeight="1" x14ac:dyDescent="0.35">
      <c r="A742" s="398" t="s">
        <v>1607</v>
      </c>
      <c r="B742" s="399" t="s">
        <v>1713</v>
      </c>
      <c r="C742" s="399" t="s">
        <v>1714</v>
      </c>
      <c r="D742" s="399" t="s">
        <v>1727</v>
      </c>
      <c r="E742" s="399" t="s">
        <v>1728</v>
      </c>
      <c r="F742" s="400">
        <v>23052733.129999999</v>
      </c>
      <c r="G742" s="401">
        <v>13585611.859999999</v>
      </c>
      <c r="H742" s="401">
        <v>2959091.86</v>
      </c>
      <c r="I742" s="402">
        <v>5160866.83</v>
      </c>
      <c r="J742" s="402">
        <v>38807472.289999999</v>
      </c>
      <c r="K742" s="401">
        <v>62471135.840000004</v>
      </c>
      <c r="L742" s="403">
        <v>0</v>
      </c>
      <c r="M742" s="402">
        <v>0</v>
      </c>
      <c r="N742" s="404">
        <v>880.85590000000013</v>
      </c>
      <c r="O742" s="402">
        <v>12328.09</v>
      </c>
      <c r="P742" s="401">
        <v>12328.09</v>
      </c>
    </row>
    <row r="743" spans="1:16" s="405" customFormat="1" ht="14.25" hidden="1" customHeight="1" x14ac:dyDescent="0.35">
      <c r="A743" s="398" t="s">
        <v>1607</v>
      </c>
      <c r="B743" s="399" t="s">
        <v>1713</v>
      </c>
      <c r="C743" s="399" t="s">
        <v>1714</v>
      </c>
      <c r="D743" s="399" t="s">
        <v>1729</v>
      </c>
      <c r="E743" s="399" t="s">
        <v>1730</v>
      </c>
      <c r="F743" s="400">
        <v>31231996.170000002</v>
      </c>
      <c r="G743" s="401">
        <v>18509211.870000001</v>
      </c>
      <c r="H743" s="401">
        <v>3945884.65</v>
      </c>
      <c r="I743" s="402">
        <v>3607918.78</v>
      </c>
      <c r="J743" s="402">
        <v>14302525.470000001</v>
      </c>
      <c r="K743" s="401">
        <v>42566635.770000003</v>
      </c>
      <c r="L743" s="403">
        <v>0</v>
      </c>
      <c r="M743" s="402">
        <v>0</v>
      </c>
      <c r="N743" s="404">
        <v>804.19219999999984</v>
      </c>
      <c r="O743" s="402">
        <v>11255.13</v>
      </c>
      <c r="P743" s="401">
        <v>11255.13</v>
      </c>
    </row>
    <row r="744" spans="1:16" s="405" customFormat="1" ht="14.25" hidden="1" customHeight="1" x14ac:dyDescent="0.35">
      <c r="A744" s="398" t="s">
        <v>1607</v>
      </c>
      <c r="B744" s="399" t="s">
        <v>1713</v>
      </c>
      <c r="C744" s="399" t="s">
        <v>1714</v>
      </c>
      <c r="D744" s="399" t="s">
        <v>1731</v>
      </c>
      <c r="E744" s="399" t="s">
        <v>1732</v>
      </c>
      <c r="F744" s="400">
        <v>81395573.609999999</v>
      </c>
      <c r="G744" s="401">
        <v>37006206.020000003</v>
      </c>
      <c r="H744" s="401">
        <v>8448615.8000000007</v>
      </c>
      <c r="I744" s="402">
        <v>22644259.890000001</v>
      </c>
      <c r="J744" s="402">
        <v>67901011.060000002</v>
      </c>
      <c r="K744" s="401">
        <v>143378777.77000001</v>
      </c>
      <c r="L744" s="403">
        <v>0</v>
      </c>
      <c r="M744" s="402">
        <v>0</v>
      </c>
      <c r="N744" s="404">
        <v>6232.8046000000068</v>
      </c>
      <c r="O744" s="402">
        <v>87231.69</v>
      </c>
      <c r="P744" s="401">
        <v>87231.69</v>
      </c>
    </row>
    <row r="745" spans="1:16" s="405" customFormat="1" ht="14.25" hidden="1" customHeight="1" x14ac:dyDescent="0.35">
      <c r="A745" s="398" t="s">
        <v>1607</v>
      </c>
      <c r="B745" s="399" t="s">
        <v>1734</v>
      </c>
      <c r="C745" s="399" t="s">
        <v>1735</v>
      </c>
      <c r="D745" s="399" t="s">
        <v>1736</v>
      </c>
      <c r="E745" s="399" t="s">
        <v>1737</v>
      </c>
      <c r="F745" s="400">
        <v>140723483.93000001</v>
      </c>
      <c r="G745" s="401">
        <v>39989132.130000003</v>
      </c>
      <c r="H745" s="401">
        <v>8988189.6999999993</v>
      </c>
      <c r="I745" s="402">
        <v>96438203.810000002</v>
      </c>
      <c r="J745" s="402">
        <v>105708579.38</v>
      </c>
      <c r="K745" s="401">
        <v>257512440.02000001</v>
      </c>
      <c r="L745" s="403">
        <v>0</v>
      </c>
      <c r="M745" s="402">
        <v>0</v>
      </c>
      <c r="N745" s="404">
        <v>23422.678016379952</v>
      </c>
      <c r="O745" s="402">
        <v>327813.86</v>
      </c>
      <c r="P745" s="401">
        <v>327813.86</v>
      </c>
    </row>
    <row r="746" spans="1:16" s="405" customFormat="1" ht="14.25" hidden="1" customHeight="1" x14ac:dyDescent="0.35">
      <c r="A746" s="398" t="s">
        <v>1607</v>
      </c>
      <c r="B746" s="399" t="s">
        <v>1734</v>
      </c>
      <c r="C746" s="399" t="s">
        <v>1735</v>
      </c>
      <c r="D746" s="399" t="s">
        <v>1738</v>
      </c>
      <c r="E746" s="399" t="s">
        <v>1739</v>
      </c>
      <c r="F746" s="400">
        <v>32124772.300000001</v>
      </c>
      <c r="G746" s="401">
        <v>23985568.649999999</v>
      </c>
      <c r="H746" s="401">
        <v>5038752.76</v>
      </c>
      <c r="I746" s="402">
        <v>5154093.34</v>
      </c>
      <c r="J746" s="402">
        <v>11027930.52</v>
      </c>
      <c r="K746" s="401">
        <v>47221157.270000003</v>
      </c>
      <c r="L746" s="403">
        <v>0</v>
      </c>
      <c r="M746" s="402">
        <v>0</v>
      </c>
      <c r="N746" s="404">
        <v>1107.9896999999999</v>
      </c>
      <c r="O746" s="402">
        <v>15506.95</v>
      </c>
      <c r="P746" s="401">
        <v>15506.95</v>
      </c>
    </row>
    <row r="747" spans="1:16" s="405" customFormat="1" ht="14.25" hidden="1" customHeight="1" x14ac:dyDescent="0.35">
      <c r="A747" s="398" t="s">
        <v>1607</v>
      </c>
      <c r="B747" s="399" t="s">
        <v>1734</v>
      </c>
      <c r="C747" s="399" t="s">
        <v>1735</v>
      </c>
      <c r="D747" s="399" t="s">
        <v>1740</v>
      </c>
      <c r="E747" s="399" t="s">
        <v>1741</v>
      </c>
      <c r="F747" s="400">
        <v>42224642.609999999</v>
      </c>
      <c r="G747" s="401">
        <v>28532313.59</v>
      </c>
      <c r="H747" s="401">
        <v>5998835.4800000004</v>
      </c>
      <c r="I747" s="402">
        <v>6077265.6299999999</v>
      </c>
      <c r="J747" s="402">
        <v>22580642.329999998</v>
      </c>
      <c r="K747" s="401">
        <v>65614748.030000001</v>
      </c>
      <c r="L747" s="403">
        <v>0</v>
      </c>
      <c r="M747" s="402">
        <v>0</v>
      </c>
      <c r="N747" s="404">
        <v>1416.7323999999987</v>
      </c>
      <c r="O747" s="402">
        <v>19827.990000000002</v>
      </c>
      <c r="P747" s="401">
        <v>19827.990000000002</v>
      </c>
    </row>
    <row r="748" spans="1:16" s="405" customFormat="1" ht="14.25" hidden="1" customHeight="1" x14ac:dyDescent="0.35">
      <c r="A748" s="398" t="s">
        <v>1607</v>
      </c>
      <c r="B748" s="399" t="s">
        <v>1734</v>
      </c>
      <c r="C748" s="399" t="s">
        <v>1735</v>
      </c>
      <c r="D748" s="399" t="s">
        <v>1742</v>
      </c>
      <c r="E748" s="399" t="s">
        <v>1743</v>
      </c>
      <c r="F748" s="400">
        <v>21845202.800000001</v>
      </c>
      <c r="G748" s="401">
        <v>13112561.15</v>
      </c>
      <c r="H748" s="401">
        <v>2790931.11</v>
      </c>
      <c r="I748" s="402">
        <v>4670383.2300000004</v>
      </c>
      <c r="J748" s="402">
        <v>22008385.799999997</v>
      </c>
      <c r="K748" s="401">
        <v>43858749.289999999</v>
      </c>
      <c r="L748" s="403">
        <v>0</v>
      </c>
      <c r="M748" s="402">
        <v>0</v>
      </c>
      <c r="N748" s="404">
        <v>1019.8492</v>
      </c>
      <c r="O748" s="402">
        <v>14273.38</v>
      </c>
      <c r="P748" s="401">
        <v>14273.38</v>
      </c>
    </row>
    <row r="749" spans="1:16" s="405" customFormat="1" ht="14.25" hidden="1" customHeight="1" x14ac:dyDescent="0.35">
      <c r="A749" s="398" t="s">
        <v>1607</v>
      </c>
      <c r="B749" s="399" t="s">
        <v>1734</v>
      </c>
      <c r="C749" s="399" t="s">
        <v>1735</v>
      </c>
      <c r="D749" s="399" t="s">
        <v>1744</v>
      </c>
      <c r="E749" s="399" t="s">
        <v>1745</v>
      </c>
      <c r="F749" s="400">
        <v>29674679.780000001</v>
      </c>
      <c r="G749" s="401">
        <v>21512582.25</v>
      </c>
      <c r="H749" s="401">
        <v>4535833.1500000004</v>
      </c>
      <c r="I749" s="402">
        <v>8393684.7400000002</v>
      </c>
      <c r="J749" s="402">
        <v>17119227.68</v>
      </c>
      <c r="K749" s="401">
        <v>53457469.82</v>
      </c>
      <c r="L749" s="403">
        <v>0</v>
      </c>
      <c r="M749" s="402">
        <v>0</v>
      </c>
      <c r="N749" s="404">
        <v>1432.7349999999997</v>
      </c>
      <c r="O749" s="402">
        <v>20051.95</v>
      </c>
      <c r="P749" s="401">
        <v>20051.95</v>
      </c>
    </row>
    <row r="750" spans="1:16" s="405" customFormat="1" ht="14.25" hidden="1" customHeight="1" x14ac:dyDescent="0.35">
      <c r="A750" s="398" t="s">
        <v>1607</v>
      </c>
      <c r="B750" s="399" t="s">
        <v>1734</v>
      </c>
      <c r="C750" s="399" t="s">
        <v>1735</v>
      </c>
      <c r="D750" s="399" t="s">
        <v>1746</v>
      </c>
      <c r="E750" s="399" t="s">
        <v>1747</v>
      </c>
      <c r="F750" s="400">
        <v>39184766.130000003</v>
      </c>
      <c r="G750" s="401">
        <v>22306029.199999999</v>
      </c>
      <c r="H750" s="401">
        <v>4766312.13</v>
      </c>
      <c r="I750" s="402">
        <v>6588668.4000000004</v>
      </c>
      <c r="J750" s="402">
        <v>27053043.960000001</v>
      </c>
      <c r="K750" s="401">
        <v>62994968.689999998</v>
      </c>
      <c r="L750" s="403">
        <v>0</v>
      </c>
      <c r="M750" s="402">
        <v>0</v>
      </c>
      <c r="N750" s="404">
        <v>1901.0757000000015</v>
      </c>
      <c r="O750" s="402">
        <v>26606.65</v>
      </c>
      <c r="P750" s="401">
        <v>26606.65</v>
      </c>
    </row>
    <row r="751" spans="1:16" s="405" customFormat="1" ht="14.25" hidden="1" customHeight="1" x14ac:dyDescent="0.35">
      <c r="A751" s="398" t="s">
        <v>1607</v>
      </c>
      <c r="B751" s="399" t="s">
        <v>1734</v>
      </c>
      <c r="C751" s="399" t="s">
        <v>1735</v>
      </c>
      <c r="D751" s="399" t="s">
        <v>1748</v>
      </c>
      <c r="E751" s="399" t="s">
        <v>1749</v>
      </c>
      <c r="F751" s="400">
        <v>32490353.550000001</v>
      </c>
      <c r="G751" s="401">
        <v>19903295.75</v>
      </c>
      <c r="H751" s="401">
        <v>4191944.46</v>
      </c>
      <c r="I751" s="402">
        <v>5783574.3899999997</v>
      </c>
      <c r="J751" s="402">
        <v>19147234.73</v>
      </c>
      <c r="K751" s="401">
        <v>50743666.329999998</v>
      </c>
      <c r="L751" s="403">
        <v>0</v>
      </c>
      <c r="M751" s="402">
        <v>0</v>
      </c>
      <c r="N751" s="404">
        <v>1218.8051</v>
      </c>
      <c r="O751" s="402">
        <v>17057.88</v>
      </c>
      <c r="P751" s="401">
        <v>17057.88</v>
      </c>
    </row>
    <row r="752" spans="1:16" s="405" customFormat="1" ht="14.25" hidden="1" customHeight="1" x14ac:dyDescent="0.35">
      <c r="A752" s="398" t="s">
        <v>1607</v>
      </c>
      <c r="B752" s="399" t="s">
        <v>1751</v>
      </c>
      <c r="C752" s="399" t="s">
        <v>1752</v>
      </c>
      <c r="D752" s="399" t="s">
        <v>1753</v>
      </c>
      <c r="E752" s="399" t="s">
        <v>1754</v>
      </c>
      <c r="F752" s="400">
        <v>135327078.5</v>
      </c>
      <c r="G752" s="401">
        <v>28668213.550000001</v>
      </c>
      <c r="H752" s="401">
        <v>8827188.5299999993</v>
      </c>
      <c r="I752" s="402">
        <v>122460285.03</v>
      </c>
      <c r="J752" s="402">
        <v>163464127.11000001</v>
      </c>
      <c r="K752" s="401">
        <v>338975674.22000003</v>
      </c>
      <c r="L752" s="403">
        <v>0</v>
      </c>
      <c r="M752" s="402">
        <v>0</v>
      </c>
      <c r="N752" s="404">
        <v>28722.884372720004</v>
      </c>
      <c r="O752" s="402">
        <v>401993.29</v>
      </c>
      <c r="P752" s="401">
        <v>401993.29</v>
      </c>
    </row>
    <row r="753" spans="1:16" s="405" customFormat="1" ht="14.25" hidden="1" customHeight="1" x14ac:dyDescent="0.35">
      <c r="A753" s="398" t="s">
        <v>1607</v>
      </c>
      <c r="B753" s="399" t="s">
        <v>1751</v>
      </c>
      <c r="C753" s="399" t="s">
        <v>1752</v>
      </c>
      <c r="D753" s="399" t="s">
        <v>1755</v>
      </c>
      <c r="E753" s="399" t="s">
        <v>1756</v>
      </c>
      <c r="F753" s="400">
        <v>29351107.93</v>
      </c>
      <c r="G753" s="401">
        <v>20055598.780000001</v>
      </c>
      <c r="H753" s="401">
        <v>4081074.56</v>
      </c>
      <c r="I753" s="402">
        <v>3608138.49</v>
      </c>
      <c r="J753" s="402">
        <v>22582287.109999999</v>
      </c>
      <c r="K753" s="401">
        <v>50733612.939999998</v>
      </c>
      <c r="L753" s="403">
        <v>0</v>
      </c>
      <c r="M753" s="402">
        <v>0</v>
      </c>
      <c r="N753" s="404">
        <v>1086.7157000000009</v>
      </c>
      <c r="O753" s="402">
        <v>15209.21</v>
      </c>
      <c r="P753" s="401">
        <v>15209.21</v>
      </c>
    </row>
    <row r="754" spans="1:16" s="405" customFormat="1" ht="14.25" hidden="1" customHeight="1" x14ac:dyDescent="0.35">
      <c r="A754" s="398" t="s">
        <v>1607</v>
      </c>
      <c r="B754" s="399" t="s">
        <v>1751</v>
      </c>
      <c r="C754" s="399" t="s">
        <v>1752</v>
      </c>
      <c r="D754" s="399" t="s">
        <v>1757</v>
      </c>
      <c r="E754" s="399" t="s">
        <v>1758</v>
      </c>
      <c r="F754" s="400">
        <v>26440018.760000002</v>
      </c>
      <c r="G754" s="401">
        <v>19689442.420000002</v>
      </c>
      <c r="H754" s="401">
        <v>4010480.42</v>
      </c>
      <c r="I754" s="402">
        <v>4509479.12</v>
      </c>
      <c r="J754" s="402">
        <v>42934695.840000004</v>
      </c>
      <c r="K754" s="401">
        <v>71551889.799999997</v>
      </c>
      <c r="L754" s="403">
        <v>0</v>
      </c>
      <c r="M754" s="402">
        <v>0</v>
      </c>
      <c r="N754" s="404">
        <v>1114.5606000000002</v>
      </c>
      <c r="O754" s="402">
        <v>15598.92</v>
      </c>
      <c r="P754" s="401">
        <v>15598.92</v>
      </c>
    </row>
    <row r="755" spans="1:16" s="405" customFormat="1" ht="14.25" hidden="1" customHeight="1" x14ac:dyDescent="0.35">
      <c r="A755" s="398" t="s">
        <v>1607</v>
      </c>
      <c r="B755" s="399" t="s">
        <v>1751</v>
      </c>
      <c r="C755" s="399" t="s">
        <v>1752</v>
      </c>
      <c r="D755" s="399" t="s">
        <v>1759</v>
      </c>
      <c r="E755" s="399" t="s">
        <v>1760</v>
      </c>
      <c r="F755" s="400">
        <v>31673881.899999999</v>
      </c>
      <c r="G755" s="401">
        <v>22774196.960000001</v>
      </c>
      <c r="H755" s="401">
        <v>4627725.7699999996</v>
      </c>
      <c r="I755" s="402">
        <v>3514290.76</v>
      </c>
      <c r="J755" s="402">
        <v>13727891.59</v>
      </c>
      <c r="K755" s="401">
        <v>45055531.079999998</v>
      </c>
      <c r="L755" s="403">
        <v>0</v>
      </c>
      <c r="M755" s="402">
        <v>0</v>
      </c>
      <c r="N755" s="404">
        <v>991.56639999999982</v>
      </c>
      <c r="O755" s="402">
        <v>13877.54</v>
      </c>
      <c r="P755" s="401">
        <v>13877.54</v>
      </c>
    </row>
    <row r="756" spans="1:16" s="405" customFormat="1" ht="14.25" hidden="1" customHeight="1" x14ac:dyDescent="0.35">
      <c r="A756" s="398" t="s">
        <v>1607</v>
      </c>
      <c r="B756" s="399" t="s">
        <v>1751</v>
      </c>
      <c r="C756" s="399" t="s">
        <v>1752</v>
      </c>
      <c r="D756" s="399" t="s">
        <v>1761</v>
      </c>
      <c r="E756" s="399" t="s">
        <v>1762</v>
      </c>
      <c r="F756" s="400">
        <v>23906980.210000001</v>
      </c>
      <c r="G756" s="401">
        <v>17034437.620000001</v>
      </c>
      <c r="H756" s="401">
        <v>3480488.54</v>
      </c>
      <c r="I756" s="402">
        <v>3083411.76</v>
      </c>
      <c r="J756" s="402">
        <v>47405466.649999999</v>
      </c>
      <c r="K756" s="401">
        <v>71409744.569999993</v>
      </c>
      <c r="L756" s="403">
        <v>0</v>
      </c>
      <c r="M756" s="402">
        <v>0</v>
      </c>
      <c r="N756" s="404">
        <v>1059.8984999999998</v>
      </c>
      <c r="O756" s="402">
        <v>14833.89</v>
      </c>
      <c r="P756" s="401">
        <v>14833.89</v>
      </c>
    </row>
    <row r="757" spans="1:16" s="405" customFormat="1" ht="14.25" hidden="1" customHeight="1" x14ac:dyDescent="0.35">
      <c r="A757" s="398" t="s">
        <v>1607</v>
      </c>
      <c r="B757" s="399" t="s">
        <v>1751</v>
      </c>
      <c r="C757" s="399" t="s">
        <v>1752</v>
      </c>
      <c r="D757" s="399" t="s">
        <v>1763</v>
      </c>
      <c r="E757" s="399" t="s">
        <v>1764</v>
      </c>
      <c r="F757" s="400">
        <v>24339566.09</v>
      </c>
      <c r="G757" s="401">
        <v>14238325.98</v>
      </c>
      <c r="H757" s="401">
        <v>2908531.25</v>
      </c>
      <c r="I757" s="402">
        <v>207193.24</v>
      </c>
      <c r="J757" s="402">
        <v>8819016.6799999997</v>
      </c>
      <c r="K757" s="401">
        <v>26579605.149999999</v>
      </c>
      <c r="L757" s="403">
        <v>0</v>
      </c>
      <c r="M757" s="402">
        <v>708709.51999999955</v>
      </c>
      <c r="N757" s="404">
        <v>654.03860000000032</v>
      </c>
      <c r="O757" s="402">
        <v>9153.65</v>
      </c>
      <c r="P757" s="401">
        <v>9153.65</v>
      </c>
    </row>
    <row r="758" spans="1:16" s="405" customFormat="1" ht="14.25" hidden="1" customHeight="1" x14ac:dyDescent="0.35">
      <c r="A758" s="398" t="s">
        <v>1607</v>
      </c>
      <c r="B758" s="399" t="s">
        <v>1751</v>
      </c>
      <c r="C758" s="399" t="s">
        <v>1752</v>
      </c>
      <c r="D758" s="399" t="s">
        <v>1765</v>
      </c>
      <c r="E758" s="399" t="s">
        <v>1766</v>
      </c>
      <c r="F758" s="400">
        <v>21284126.09</v>
      </c>
      <c r="G758" s="401">
        <v>10226909.32</v>
      </c>
      <c r="H758" s="401">
        <v>2115835.33</v>
      </c>
      <c r="I758" s="402">
        <v>21857</v>
      </c>
      <c r="J758" s="402">
        <v>13703364.73</v>
      </c>
      <c r="K758" s="401">
        <v>26473896.379999999</v>
      </c>
      <c r="L758" s="403">
        <v>0</v>
      </c>
      <c r="M758" s="402">
        <v>1592039.120000001</v>
      </c>
      <c r="N758" s="404">
        <v>916.94629999999995</v>
      </c>
      <c r="O758" s="402">
        <v>12833.19</v>
      </c>
      <c r="P758" s="401">
        <v>12833.19</v>
      </c>
    </row>
    <row r="759" spans="1:16" s="405" customFormat="1" ht="14.25" hidden="1" customHeight="1" x14ac:dyDescent="0.35">
      <c r="A759" s="398" t="s">
        <v>1768</v>
      </c>
      <c r="B759" s="399" t="s">
        <v>1769</v>
      </c>
      <c r="C759" s="399" t="s">
        <v>1770</v>
      </c>
      <c r="D759" s="399" t="s">
        <v>1771</v>
      </c>
      <c r="E759" s="399" t="s">
        <v>1772</v>
      </c>
      <c r="F759" s="400">
        <v>197532342.03</v>
      </c>
      <c r="G759" s="401">
        <v>37362294.409999996</v>
      </c>
      <c r="H759" s="401">
        <v>7584644.3399999999</v>
      </c>
      <c r="I759" s="402">
        <v>141679862.74000001</v>
      </c>
      <c r="J759" s="402">
        <v>565862255.09000003</v>
      </c>
      <c r="K759" s="401">
        <v>752489056.58000004</v>
      </c>
      <c r="L759" s="403">
        <v>0</v>
      </c>
      <c r="M759" s="402">
        <v>0</v>
      </c>
      <c r="N759" s="404">
        <v>62720.039912909961</v>
      </c>
      <c r="O759" s="402">
        <v>877803.05</v>
      </c>
      <c r="P759" s="401">
        <v>877803.05</v>
      </c>
    </row>
    <row r="760" spans="1:16" s="405" customFormat="1" ht="14.25" hidden="1" customHeight="1" x14ac:dyDescent="0.35">
      <c r="A760" s="398" t="s">
        <v>1768</v>
      </c>
      <c r="B760" s="399" t="s">
        <v>1769</v>
      </c>
      <c r="C760" s="399" t="s">
        <v>1770</v>
      </c>
      <c r="D760" s="399" t="s">
        <v>1773</v>
      </c>
      <c r="E760" s="399" t="s">
        <v>1774</v>
      </c>
      <c r="F760" s="400">
        <v>24872129.84</v>
      </c>
      <c r="G760" s="401">
        <v>10005654.52</v>
      </c>
      <c r="H760" s="401">
        <v>3663835.99</v>
      </c>
      <c r="I760" s="402">
        <v>2434328</v>
      </c>
      <c r="J760" s="402">
        <v>50741887.880000003</v>
      </c>
      <c r="K760" s="401">
        <v>74936965</v>
      </c>
      <c r="L760" s="403">
        <v>0</v>
      </c>
      <c r="M760" s="402">
        <v>0</v>
      </c>
      <c r="N760" s="404">
        <v>934.15989999999999</v>
      </c>
      <c r="O760" s="402">
        <v>13074.11</v>
      </c>
      <c r="P760" s="401">
        <v>13074.11</v>
      </c>
    </row>
    <row r="761" spans="1:16" s="405" customFormat="1" ht="14.25" hidden="1" customHeight="1" x14ac:dyDescent="0.35">
      <c r="A761" s="398" t="s">
        <v>1768</v>
      </c>
      <c r="B761" s="399" t="s">
        <v>1769</v>
      </c>
      <c r="C761" s="399" t="s">
        <v>1770</v>
      </c>
      <c r="D761" s="399" t="s">
        <v>1775</v>
      </c>
      <c r="E761" s="399" t="s">
        <v>1776</v>
      </c>
      <c r="F761" s="400">
        <v>29573007.449999999</v>
      </c>
      <c r="G761" s="401">
        <v>9956489.9399999995</v>
      </c>
      <c r="H761" s="401">
        <v>3710221.95</v>
      </c>
      <c r="I761" s="402">
        <v>119212.36</v>
      </c>
      <c r="J761" s="402">
        <v>72723321.299999997</v>
      </c>
      <c r="K761" s="401">
        <v>94868354.650000006</v>
      </c>
      <c r="L761" s="403">
        <v>0</v>
      </c>
      <c r="M761" s="402">
        <v>3236307.3</v>
      </c>
      <c r="N761" s="404">
        <v>920.78899999999862</v>
      </c>
      <c r="O761" s="402">
        <v>12886.97</v>
      </c>
      <c r="P761" s="401">
        <v>12886.97</v>
      </c>
    </row>
    <row r="762" spans="1:16" s="405" customFormat="1" ht="14.25" hidden="1" customHeight="1" x14ac:dyDescent="0.35">
      <c r="A762" s="398" t="s">
        <v>1768</v>
      </c>
      <c r="B762" s="399" t="s">
        <v>1769</v>
      </c>
      <c r="C762" s="399" t="s">
        <v>1770</v>
      </c>
      <c r="D762" s="399" t="s">
        <v>1777</v>
      </c>
      <c r="E762" s="399" t="s">
        <v>1778</v>
      </c>
      <c r="F762" s="400">
        <v>48676864.950000003</v>
      </c>
      <c r="G762" s="401">
        <v>20617045.300000001</v>
      </c>
      <c r="H762" s="401">
        <v>6163584.0899999999</v>
      </c>
      <c r="I762" s="402">
        <v>9066601.9900000002</v>
      </c>
      <c r="J762" s="402">
        <v>146838651.22999999</v>
      </c>
      <c r="K762" s="401">
        <v>192522517.62</v>
      </c>
      <c r="L762" s="403">
        <v>0</v>
      </c>
      <c r="M762" s="402">
        <v>0</v>
      </c>
      <c r="N762" s="404">
        <v>2621.9786999999983</v>
      </c>
      <c r="O762" s="402">
        <v>36696.1</v>
      </c>
      <c r="P762" s="401">
        <v>36696.1</v>
      </c>
    </row>
    <row r="763" spans="1:16" s="405" customFormat="1" ht="14.25" hidden="1" customHeight="1" x14ac:dyDescent="0.35">
      <c r="A763" s="398" t="s">
        <v>1768</v>
      </c>
      <c r="B763" s="399" t="s">
        <v>1769</v>
      </c>
      <c r="C763" s="399" t="s">
        <v>1770</v>
      </c>
      <c r="D763" s="399" t="s">
        <v>1779</v>
      </c>
      <c r="E763" s="399" t="s">
        <v>1780</v>
      </c>
      <c r="F763" s="400">
        <v>34061860.780000001</v>
      </c>
      <c r="G763" s="401">
        <v>18967748.809999999</v>
      </c>
      <c r="H763" s="401">
        <v>4806274.41</v>
      </c>
      <c r="I763" s="402">
        <v>125938.73</v>
      </c>
      <c r="J763" s="402">
        <v>39440446.269999996</v>
      </c>
      <c r="K763" s="401">
        <v>68241198.849999994</v>
      </c>
      <c r="L763" s="403">
        <v>0</v>
      </c>
      <c r="M763" s="402">
        <v>325995.83000000007</v>
      </c>
      <c r="N763" s="404">
        <v>364.00320000000016</v>
      </c>
      <c r="O763" s="402">
        <v>5094.43</v>
      </c>
      <c r="P763" s="401">
        <v>5094.43</v>
      </c>
    </row>
    <row r="764" spans="1:16" s="405" customFormat="1" ht="14.25" hidden="1" customHeight="1" x14ac:dyDescent="0.35">
      <c r="A764" s="398" t="s">
        <v>1768</v>
      </c>
      <c r="B764" s="399" t="s">
        <v>1769</v>
      </c>
      <c r="C764" s="399" t="s">
        <v>1770</v>
      </c>
      <c r="D764" s="399" t="s">
        <v>1781</v>
      </c>
      <c r="E764" s="399" t="s">
        <v>1782</v>
      </c>
      <c r="F764" s="400">
        <v>37033881.869999997</v>
      </c>
      <c r="G764" s="401">
        <v>16131361.050000001</v>
      </c>
      <c r="H764" s="401">
        <v>4984641.6900000004</v>
      </c>
      <c r="I764" s="402">
        <v>2264720.2599999998</v>
      </c>
      <c r="J764" s="402">
        <v>21443392.09</v>
      </c>
      <c r="K764" s="401">
        <v>53369277.280000001</v>
      </c>
      <c r="L764" s="403">
        <v>0</v>
      </c>
      <c r="M764" s="402">
        <v>0</v>
      </c>
      <c r="N764" s="404">
        <v>1015.5484999999994</v>
      </c>
      <c r="O764" s="402">
        <v>14213.19</v>
      </c>
      <c r="P764" s="401">
        <v>14213.19</v>
      </c>
    </row>
    <row r="765" spans="1:16" s="405" customFormat="1" ht="14.25" hidden="1" customHeight="1" x14ac:dyDescent="0.35">
      <c r="A765" s="398" t="s">
        <v>1768</v>
      </c>
      <c r="B765" s="399" t="s">
        <v>1769</v>
      </c>
      <c r="C765" s="399" t="s">
        <v>1770</v>
      </c>
      <c r="D765" s="399" t="s">
        <v>1783</v>
      </c>
      <c r="E765" s="399" t="s">
        <v>1784</v>
      </c>
      <c r="F765" s="400">
        <v>56491475.530000001</v>
      </c>
      <c r="G765" s="401">
        <v>31612926.149999999</v>
      </c>
      <c r="H765" s="401">
        <v>8195699.6200000001</v>
      </c>
      <c r="I765" s="402">
        <v>4345125.34</v>
      </c>
      <c r="J765" s="402">
        <v>72306141.640000001</v>
      </c>
      <c r="K765" s="401">
        <v>125308361.97</v>
      </c>
      <c r="L765" s="403">
        <v>0</v>
      </c>
      <c r="M765" s="402">
        <v>0</v>
      </c>
      <c r="N765" s="404">
        <v>1648.2134999999994</v>
      </c>
      <c r="O765" s="402">
        <v>23067.7</v>
      </c>
      <c r="P765" s="401">
        <v>23067.7</v>
      </c>
    </row>
    <row r="766" spans="1:16" s="405" customFormat="1" ht="14.25" hidden="1" customHeight="1" x14ac:dyDescent="0.35">
      <c r="A766" s="398" t="s">
        <v>1768</v>
      </c>
      <c r="B766" s="399" t="s">
        <v>1769</v>
      </c>
      <c r="C766" s="399" t="s">
        <v>1770</v>
      </c>
      <c r="D766" s="399" t="s">
        <v>1785</v>
      </c>
      <c r="E766" s="399" t="s">
        <v>1786</v>
      </c>
      <c r="F766" s="400">
        <v>124510484.13</v>
      </c>
      <c r="G766" s="401">
        <v>58819349.079999998</v>
      </c>
      <c r="H766" s="401">
        <v>12520564.939999999</v>
      </c>
      <c r="I766" s="402">
        <v>42576700.979999997</v>
      </c>
      <c r="J766" s="402">
        <v>314959362.39999998</v>
      </c>
      <c r="K766" s="401">
        <v>431875977.39999998</v>
      </c>
      <c r="L766" s="403">
        <v>0</v>
      </c>
      <c r="M766" s="402">
        <v>0</v>
      </c>
      <c r="N766" s="404">
        <v>10460.541299999993</v>
      </c>
      <c r="O766" s="402">
        <v>146401.29</v>
      </c>
      <c r="P766" s="401">
        <v>146401.29</v>
      </c>
    </row>
    <row r="767" spans="1:16" s="405" customFormat="1" ht="14.25" hidden="1" customHeight="1" x14ac:dyDescent="0.35">
      <c r="A767" s="398" t="s">
        <v>1768</v>
      </c>
      <c r="B767" s="399" t="s">
        <v>1769</v>
      </c>
      <c r="C767" s="399" t="s">
        <v>1770</v>
      </c>
      <c r="D767" s="399" t="s">
        <v>1787</v>
      </c>
      <c r="E767" s="399" t="s">
        <v>1788</v>
      </c>
      <c r="F767" s="400">
        <v>138137820</v>
      </c>
      <c r="G767" s="401">
        <v>53386898.990000002</v>
      </c>
      <c r="H767" s="401">
        <v>11421956.560000001</v>
      </c>
      <c r="I767" s="402">
        <v>79709823.489999995</v>
      </c>
      <c r="J767" s="402">
        <v>222069668.88000003</v>
      </c>
      <c r="K767" s="401">
        <v>369588347.92000002</v>
      </c>
      <c r="L767" s="403">
        <v>0</v>
      </c>
      <c r="M767" s="402">
        <v>0</v>
      </c>
      <c r="N767" s="404">
        <v>18011.514823909976</v>
      </c>
      <c r="O767" s="402">
        <v>252081.51</v>
      </c>
      <c r="P767" s="401">
        <v>252081.51</v>
      </c>
    </row>
    <row r="768" spans="1:16" s="405" customFormat="1" ht="14.25" hidden="1" customHeight="1" x14ac:dyDescent="0.35">
      <c r="A768" s="398" t="s">
        <v>1768</v>
      </c>
      <c r="B768" s="399" t="s">
        <v>1769</v>
      </c>
      <c r="C768" s="399" t="s">
        <v>1770</v>
      </c>
      <c r="D768" s="399" t="s">
        <v>1789</v>
      </c>
      <c r="E768" s="399" t="s">
        <v>1790</v>
      </c>
      <c r="F768" s="400">
        <v>31914045.91</v>
      </c>
      <c r="G768" s="401">
        <v>12832127.949999999</v>
      </c>
      <c r="H768" s="401">
        <v>4052795.2</v>
      </c>
      <c r="I768" s="402">
        <v>1766467.91</v>
      </c>
      <c r="J768" s="402">
        <v>55723242.369999997</v>
      </c>
      <c r="K768" s="401">
        <v>81719474</v>
      </c>
      <c r="L768" s="403">
        <v>0</v>
      </c>
      <c r="M768" s="402">
        <v>1879567.6900000004</v>
      </c>
      <c r="N768" s="404">
        <v>835.15289999999982</v>
      </c>
      <c r="O768" s="402">
        <v>11688.45</v>
      </c>
      <c r="P768" s="401">
        <v>11688.45</v>
      </c>
    </row>
    <row r="769" spans="1:16" s="405" customFormat="1" ht="14.25" hidden="1" customHeight="1" x14ac:dyDescent="0.35">
      <c r="A769" s="398" t="s">
        <v>1768</v>
      </c>
      <c r="B769" s="399" t="s">
        <v>1769</v>
      </c>
      <c r="C769" s="399" t="s">
        <v>1770</v>
      </c>
      <c r="D769" s="399" t="s">
        <v>1791</v>
      </c>
      <c r="E769" s="399" t="s">
        <v>1792</v>
      </c>
      <c r="F769" s="400">
        <v>58423770.380000003</v>
      </c>
      <c r="G769" s="401">
        <v>36859221.200000003</v>
      </c>
      <c r="H769" s="401">
        <v>9036444.5199999996</v>
      </c>
      <c r="I769" s="402">
        <v>6510122.9900000002</v>
      </c>
      <c r="J769" s="402">
        <v>51853754.61999999</v>
      </c>
      <c r="K769" s="401">
        <v>112025149.55</v>
      </c>
      <c r="L769" s="403">
        <v>0</v>
      </c>
      <c r="M769" s="402">
        <v>0</v>
      </c>
      <c r="N769" s="404">
        <v>1589.8837999999998</v>
      </c>
      <c r="O769" s="402">
        <v>22251.34</v>
      </c>
      <c r="P769" s="401">
        <v>22251.34</v>
      </c>
    </row>
    <row r="770" spans="1:16" s="405" customFormat="1" ht="14.25" hidden="1" customHeight="1" x14ac:dyDescent="0.35">
      <c r="A770" s="398" t="s">
        <v>1768</v>
      </c>
      <c r="B770" s="399" t="s">
        <v>1769</v>
      </c>
      <c r="C770" s="399" t="s">
        <v>1770</v>
      </c>
      <c r="D770" s="399" t="s">
        <v>1793</v>
      </c>
      <c r="E770" s="399" t="s">
        <v>1794</v>
      </c>
      <c r="F770" s="400">
        <v>48769960.670000002</v>
      </c>
      <c r="G770" s="401">
        <v>29042799.300000001</v>
      </c>
      <c r="H770" s="401">
        <v>7731789.1500000004</v>
      </c>
      <c r="I770" s="402">
        <v>4430317.16</v>
      </c>
      <c r="J770" s="402">
        <v>95520931.590000004</v>
      </c>
      <c r="K770" s="401">
        <v>145854483.72</v>
      </c>
      <c r="L770" s="403">
        <v>0</v>
      </c>
      <c r="M770" s="402">
        <v>1030385.7700000014</v>
      </c>
      <c r="N770" s="404">
        <v>2339.4805000000006</v>
      </c>
      <c r="O770" s="402">
        <v>32742.38</v>
      </c>
      <c r="P770" s="401">
        <v>32742.38</v>
      </c>
    </row>
    <row r="771" spans="1:16" s="405" customFormat="1" ht="14.25" hidden="1" customHeight="1" x14ac:dyDescent="0.35">
      <c r="A771" s="398" t="s">
        <v>1768</v>
      </c>
      <c r="B771" s="399" t="s">
        <v>1769</v>
      </c>
      <c r="C771" s="399" t="s">
        <v>1770</v>
      </c>
      <c r="D771" s="399" t="s">
        <v>1795</v>
      </c>
      <c r="E771" s="399" t="s">
        <v>1796</v>
      </c>
      <c r="F771" s="400">
        <v>49798437.18</v>
      </c>
      <c r="G771" s="401">
        <v>27364536.18</v>
      </c>
      <c r="H771" s="401">
        <v>7730386.29</v>
      </c>
      <c r="I771" s="402">
        <v>4802145.09</v>
      </c>
      <c r="J771" s="402">
        <v>111278402.06999999</v>
      </c>
      <c r="K771" s="401">
        <v>161979835.13999999</v>
      </c>
      <c r="L771" s="403">
        <v>0</v>
      </c>
      <c r="M771" s="402">
        <v>560343.1799999997</v>
      </c>
      <c r="N771" s="404">
        <v>1748.5665999999983</v>
      </c>
      <c r="O771" s="402">
        <v>24472.2</v>
      </c>
      <c r="P771" s="401">
        <v>24472.2</v>
      </c>
    </row>
    <row r="772" spans="1:16" s="405" customFormat="1" ht="14.25" hidden="1" customHeight="1" x14ac:dyDescent="0.35">
      <c r="A772" s="398" t="s">
        <v>1768</v>
      </c>
      <c r="B772" s="399" t="s">
        <v>1769</v>
      </c>
      <c r="C772" s="399" t="s">
        <v>1770</v>
      </c>
      <c r="D772" s="399" t="s">
        <v>1797</v>
      </c>
      <c r="E772" s="399" t="s">
        <v>1798</v>
      </c>
      <c r="F772" s="400">
        <v>118383356.69</v>
      </c>
      <c r="G772" s="401">
        <v>47285877.039999999</v>
      </c>
      <c r="H772" s="401">
        <v>9865743.5099999998</v>
      </c>
      <c r="I772" s="402">
        <v>62178190.200000003</v>
      </c>
      <c r="J772" s="402">
        <v>477165081.93000001</v>
      </c>
      <c r="K772" s="401">
        <v>597994892.67999995</v>
      </c>
      <c r="L772" s="403">
        <v>0</v>
      </c>
      <c r="M772" s="402">
        <v>0</v>
      </c>
      <c r="N772" s="404">
        <v>12975.144988339998</v>
      </c>
      <c r="O772" s="402">
        <v>181594.62</v>
      </c>
      <c r="P772" s="401">
        <v>181594.62</v>
      </c>
    </row>
    <row r="773" spans="1:16" s="405" customFormat="1" ht="14.25" hidden="1" customHeight="1" x14ac:dyDescent="0.35">
      <c r="A773" s="398" t="s">
        <v>1768</v>
      </c>
      <c r="B773" s="399" t="s">
        <v>1769</v>
      </c>
      <c r="C773" s="399" t="s">
        <v>1770</v>
      </c>
      <c r="D773" s="399" t="s">
        <v>1799</v>
      </c>
      <c r="E773" s="399" t="s">
        <v>1800</v>
      </c>
      <c r="F773" s="400">
        <v>28877497.91</v>
      </c>
      <c r="G773" s="401">
        <v>14968750.050000001</v>
      </c>
      <c r="H773" s="401">
        <v>4004316.01</v>
      </c>
      <c r="I773" s="402">
        <v>0</v>
      </c>
      <c r="J773" s="402">
        <v>65640277.260000005</v>
      </c>
      <c r="K773" s="401">
        <v>89414124.739999995</v>
      </c>
      <c r="L773" s="403">
        <v>0</v>
      </c>
      <c r="M773" s="402">
        <v>849850.13999999966</v>
      </c>
      <c r="N773" s="404">
        <v>722.09709999999984</v>
      </c>
      <c r="O773" s="402">
        <v>10106.16</v>
      </c>
      <c r="P773" s="401">
        <v>10106.16</v>
      </c>
    </row>
    <row r="774" spans="1:16" s="405" customFormat="1" ht="14.25" hidden="1" customHeight="1" x14ac:dyDescent="0.35">
      <c r="A774" s="398" t="s">
        <v>1768</v>
      </c>
      <c r="B774" s="399" t="s">
        <v>1769</v>
      </c>
      <c r="C774" s="399" t="s">
        <v>1770</v>
      </c>
      <c r="D774" s="399" t="s">
        <v>1801</v>
      </c>
      <c r="E774" s="399" t="s">
        <v>1802</v>
      </c>
      <c r="F774" s="400">
        <v>46261530.539999999</v>
      </c>
      <c r="G774" s="401">
        <v>27153581.489999998</v>
      </c>
      <c r="H774" s="401">
        <v>7095582.1299999999</v>
      </c>
      <c r="I774" s="402">
        <v>4174824.44</v>
      </c>
      <c r="J774" s="402">
        <v>82624240.219999999</v>
      </c>
      <c r="K774" s="401">
        <v>128927775.72</v>
      </c>
      <c r="L774" s="403">
        <v>0</v>
      </c>
      <c r="M774" s="402">
        <v>0</v>
      </c>
      <c r="N774" s="404">
        <v>1328.8673999999992</v>
      </c>
      <c r="O774" s="402">
        <v>18598.259999999998</v>
      </c>
      <c r="P774" s="401">
        <v>18598.259999999998</v>
      </c>
    </row>
    <row r="775" spans="1:16" s="405" customFormat="1" ht="14.25" hidden="1" customHeight="1" x14ac:dyDescent="0.35">
      <c r="A775" s="398" t="s">
        <v>1768</v>
      </c>
      <c r="B775" s="399" t="s">
        <v>1769</v>
      </c>
      <c r="C775" s="399" t="s">
        <v>1770</v>
      </c>
      <c r="D775" s="399" t="s">
        <v>1803</v>
      </c>
      <c r="E775" s="399" t="s">
        <v>1804</v>
      </c>
      <c r="F775" s="400">
        <v>45882059.490000002</v>
      </c>
      <c r="G775" s="401">
        <v>27537514.219999999</v>
      </c>
      <c r="H775" s="401">
        <v>6783556.0899999999</v>
      </c>
      <c r="I775" s="402">
        <v>3578699.83</v>
      </c>
      <c r="J775" s="402">
        <v>31520751.629999999</v>
      </c>
      <c r="K775" s="401">
        <v>75383513.540000007</v>
      </c>
      <c r="L775" s="403">
        <v>0</v>
      </c>
      <c r="M775" s="402">
        <v>0</v>
      </c>
      <c r="N775" s="404">
        <v>1041.7475999999995</v>
      </c>
      <c r="O775" s="402">
        <v>14579.86</v>
      </c>
      <c r="P775" s="401">
        <v>14579.86</v>
      </c>
    </row>
    <row r="776" spans="1:16" s="405" customFormat="1" ht="14.25" hidden="1" customHeight="1" x14ac:dyDescent="0.35">
      <c r="A776" s="398" t="s">
        <v>1768</v>
      </c>
      <c r="B776" s="399" t="s">
        <v>1769</v>
      </c>
      <c r="C776" s="399" t="s">
        <v>1770</v>
      </c>
      <c r="D776" s="399" t="s">
        <v>1805</v>
      </c>
      <c r="E776" s="399" t="s">
        <v>1806</v>
      </c>
      <c r="F776" s="400">
        <v>22639323.469999999</v>
      </c>
      <c r="G776" s="401">
        <v>10769425.23</v>
      </c>
      <c r="H776" s="401">
        <v>3065081.36</v>
      </c>
      <c r="I776" s="402">
        <v>787506.68</v>
      </c>
      <c r="J776" s="402">
        <v>20829703</v>
      </c>
      <c r="K776" s="401">
        <v>39878190.770000003</v>
      </c>
      <c r="L776" s="403">
        <v>0</v>
      </c>
      <c r="M776" s="402">
        <v>330665.33999999985</v>
      </c>
      <c r="N776" s="404">
        <v>379.78969999999998</v>
      </c>
      <c r="O776" s="402">
        <v>5315.38</v>
      </c>
      <c r="P776" s="401">
        <v>5315.38</v>
      </c>
    </row>
    <row r="777" spans="1:16" s="405" customFormat="1" ht="14.25" hidden="1" customHeight="1" x14ac:dyDescent="0.35">
      <c r="A777" s="398" t="s">
        <v>1768</v>
      </c>
      <c r="B777" s="399" t="s">
        <v>1769</v>
      </c>
      <c r="C777" s="399" t="s">
        <v>1770</v>
      </c>
      <c r="D777" s="399" t="s">
        <v>1807</v>
      </c>
      <c r="E777" s="399" t="s">
        <v>1808</v>
      </c>
      <c r="F777" s="400">
        <v>24573404.399999999</v>
      </c>
      <c r="G777" s="401">
        <v>13828589.18</v>
      </c>
      <c r="H777" s="401">
        <v>3782131.45</v>
      </c>
      <c r="I777" s="402">
        <v>628451.34</v>
      </c>
      <c r="J777" s="402">
        <v>28524407.149999999</v>
      </c>
      <c r="K777" s="401">
        <v>51613187.890000001</v>
      </c>
      <c r="L777" s="403">
        <v>0</v>
      </c>
      <c r="M777" s="402">
        <v>526081.96999999974</v>
      </c>
      <c r="N777" s="404">
        <v>442.44360000000012</v>
      </c>
      <c r="O777" s="402">
        <v>6192.25</v>
      </c>
      <c r="P777" s="401">
        <v>6192.25</v>
      </c>
    </row>
    <row r="778" spans="1:16" s="405" customFormat="1" ht="14.25" hidden="1" customHeight="1" x14ac:dyDescent="0.35">
      <c r="A778" s="398" t="s">
        <v>1768</v>
      </c>
      <c r="B778" s="399" t="s">
        <v>1769</v>
      </c>
      <c r="C778" s="399" t="s">
        <v>1770</v>
      </c>
      <c r="D778" s="399" t="s">
        <v>1809</v>
      </c>
      <c r="E778" s="399" t="s">
        <v>377</v>
      </c>
      <c r="F778" s="400">
        <v>21443729.850000001</v>
      </c>
      <c r="G778" s="401">
        <v>15543907.800000001</v>
      </c>
      <c r="H778" s="401">
        <v>4139955.81</v>
      </c>
      <c r="I778" s="402">
        <v>4169017.4</v>
      </c>
      <c r="J778" s="402">
        <v>34823348.079999998</v>
      </c>
      <c r="K778" s="401">
        <v>63569085.609999999</v>
      </c>
      <c r="L778" s="403">
        <v>0</v>
      </c>
      <c r="M778" s="402">
        <v>0</v>
      </c>
      <c r="N778" s="404">
        <v>766.36540000000025</v>
      </c>
      <c r="O778" s="402">
        <v>10725.72</v>
      </c>
      <c r="P778" s="401">
        <v>10725.72</v>
      </c>
    </row>
    <row r="779" spans="1:16" s="405" customFormat="1" ht="14.25" hidden="1" customHeight="1" x14ac:dyDescent="0.35">
      <c r="A779" s="398" t="s">
        <v>1768</v>
      </c>
      <c r="B779" s="399" t="s">
        <v>1769</v>
      </c>
      <c r="C779" s="399" t="s">
        <v>1770</v>
      </c>
      <c r="D779" s="399" t="s">
        <v>1810</v>
      </c>
      <c r="E779" s="399" t="s">
        <v>1811</v>
      </c>
      <c r="F779" s="400">
        <v>21822843.109999999</v>
      </c>
      <c r="G779" s="401">
        <v>13508052.51</v>
      </c>
      <c r="H779" s="401">
        <v>3674637.52</v>
      </c>
      <c r="I779" s="402">
        <v>1166468.04</v>
      </c>
      <c r="J779" s="402">
        <v>52775345.450000003</v>
      </c>
      <c r="K779" s="401">
        <v>75764656.599999994</v>
      </c>
      <c r="L779" s="403">
        <v>0</v>
      </c>
      <c r="M779" s="402">
        <v>0</v>
      </c>
      <c r="N779" s="404">
        <v>122.80370000000001</v>
      </c>
      <c r="O779" s="402">
        <v>1718.71</v>
      </c>
      <c r="P779" s="401">
        <v>1718.71</v>
      </c>
    </row>
    <row r="780" spans="1:16" s="405" customFormat="1" ht="14.25" hidden="1" customHeight="1" x14ac:dyDescent="0.35">
      <c r="A780" s="398" t="s">
        <v>1768</v>
      </c>
      <c r="B780" s="399" t="s">
        <v>1769</v>
      </c>
      <c r="C780" s="399" t="s">
        <v>1770</v>
      </c>
      <c r="D780" s="399" t="s">
        <v>1812</v>
      </c>
      <c r="E780" s="399" t="s">
        <v>1813</v>
      </c>
      <c r="F780" s="400">
        <v>28276848.27</v>
      </c>
      <c r="G780" s="401">
        <v>18992371.780000001</v>
      </c>
      <c r="H780" s="401">
        <v>4751072.55</v>
      </c>
      <c r="I780" s="402">
        <v>0</v>
      </c>
      <c r="J780" s="402">
        <v>45335247.579999998</v>
      </c>
      <c r="K780" s="401">
        <v>73612095.849999994</v>
      </c>
      <c r="L780" s="403">
        <v>0</v>
      </c>
      <c r="M780" s="402">
        <v>0</v>
      </c>
      <c r="N780" s="404">
        <v>0</v>
      </c>
      <c r="O780" s="402">
        <v>0</v>
      </c>
      <c r="P780" s="401">
        <v>0</v>
      </c>
    </row>
    <row r="781" spans="1:16" s="405" customFormat="1" ht="14.25" hidden="1" customHeight="1" x14ac:dyDescent="0.35">
      <c r="A781" s="398" t="s">
        <v>1768</v>
      </c>
      <c r="B781" s="399" t="s">
        <v>1769</v>
      </c>
      <c r="C781" s="399" t="s">
        <v>1770</v>
      </c>
      <c r="D781" s="399" t="s">
        <v>1814</v>
      </c>
      <c r="E781" s="399" t="s">
        <v>1815</v>
      </c>
      <c r="F781" s="400">
        <v>29607427.710000001</v>
      </c>
      <c r="G781" s="401">
        <v>22746335.699999999</v>
      </c>
      <c r="H781" s="401">
        <v>5623620.1600000001</v>
      </c>
      <c r="I781" s="402">
        <v>2038689.47</v>
      </c>
      <c r="J781" s="402">
        <v>52773428.170000002</v>
      </c>
      <c r="K781" s="401">
        <v>88202527.170000002</v>
      </c>
      <c r="L781" s="403">
        <v>0</v>
      </c>
      <c r="M781" s="402">
        <v>0</v>
      </c>
      <c r="N781" s="404">
        <v>191.03969999999998</v>
      </c>
      <c r="O781" s="402">
        <v>2673.71</v>
      </c>
      <c r="P781" s="401">
        <v>2673.71</v>
      </c>
    </row>
    <row r="782" spans="1:16" s="405" customFormat="1" ht="14.25" hidden="1" customHeight="1" x14ac:dyDescent="0.35">
      <c r="A782" s="398" t="s">
        <v>1768</v>
      </c>
      <c r="B782" s="399" t="s">
        <v>1817</v>
      </c>
      <c r="C782" s="399" t="s">
        <v>1818</v>
      </c>
      <c r="D782" s="399" t="s">
        <v>1819</v>
      </c>
      <c r="E782" s="399" t="s">
        <v>1820</v>
      </c>
      <c r="F782" s="400">
        <v>131688735.01000001</v>
      </c>
      <c r="G782" s="401">
        <v>32661444.43</v>
      </c>
      <c r="H782" s="401">
        <v>7347976.1600000001</v>
      </c>
      <c r="I782" s="402">
        <v>96674382.659999996</v>
      </c>
      <c r="J782" s="402">
        <v>401642852.25999999</v>
      </c>
      <c r="K782" s="401">
        <v>541048685.50999999</v>
      </c>
      <c r="L782" s="403">
        <v>0</v>
      </c>
      <c r="M782" s="402">
        <v>0</v>
      </c>
      <c r="N782" s="404">
        <v>25949.530231619941</v>
      </c>
      <c r="O782" s="402">
        <v>363178.61</v>
      </c>
      <c r="P782" s="401">
        <v>363178.61</v>
      </c>
    </row>
    <row r="783" spans="1:16" s="405" customFormat="1" ht="14.25" hidden="1" customHeight="1" x14ac:dyDescent="0.35">
      <c r="A783" s="398" t="s">
        <v>1768</v>
      </c>
      <c r="B783" s="399" t="s">
        <v>1817</v>
      </c>
      <c r="C783" s="399" t="s">
        <v>1818</v>
      </c>
      <c r="D783" s="399" t="s">
        <v>1821</v>
      </c>
      <c r="E783" s="399" t="s">
        <v>1822</v>
      </c>
      <c r="F783" s="400">
        <v>51505059.329999998</v>
      </c>
      <c r="G783" s="401">
        <v>28843822.030000001</v>
      </c>
      <c r="H783" s="401">
        <v>7205737.7699999996</v>
      </c>
      <c r="I783" s="402">
        <v>7069038</v>
      </c>
      <c r="J783" s="402">
        <v>60268917.859999999</v>
      </c>
      <c r="K783" s="401">
        <v>109288615.66</v>
      </c>
      <c r="L783" s="403">
        <v>0</v>
      </c>
      <c r="M783" s="402">
        <v>0</v>
      </c>
      <c r="N783" s="404">
        <v>1684.3506000000004</v>
      </c>
      <c r="O783" s="402">
        <v>23573.46</v>
      </c>
      <c r="P783" s="401">
        <v>23573.46</v>
      </c>
    </row>
    <row r="784" spans="1:16" s="405" customFormat="1" ht="14.25" hidden="1" customHeight="1" x14ac:dyDescent="0.35">
      <c r="A784" s="398" t="s">
        <v>1768</v>
      </c>
      <c r="B784" s="399" t="s">
        <v>1817</v>
      </c>
      <c r="C784" s="399" t="s">
        <v>1818</v>
      </c>
      <c r="D784" s="399" t="s">
        <v>1823</v>
      </c>
      <c r="E784" s="399" t="s">
        <v>1824</v>
      </c>
      <c r="F784" s="400">
        <v>27596909.370000001</v>
      </c>
      <c r="G784" s="401">
        <v>17603244.48</v>
      </c>
      <c r="H784" s="401">
        <v>4454493.24</v>
      </c>
      <c r="I784" s="402">
        <v>2040796.13</v>
      </c>
      <c r="J784" s="402">
        <v>98091715.659999996</v>
      </c>
      <c r="K784" s="401">
        <v>126049389.51000001</v>
      </c>
      <c r="L784" s="403">
        <v>0</v>
      </c>
      <c r="M784" s="402">
        <v>351917.49000000022</v>
      </c>
      <c r="N784" s="404">
        <v>492.61600000000027</v>
      </c>
      <c r="O784" s="402">
        <v>6894.44</v>
      </c>
      <c r="P784" s="401">
        <v>6894.44</v>
      </c>
    </row>
    <row r="785" spans="1:16" s="405" customFormat="1" ht="14.25" hidden="1" customHeight="1" x14ac:dyDescent="0.35">
      <c r="A785" s="398" t="s">
        <v>1768</v>
      </c>
      <c r="B785" s="399" t="s">
        <v>1817</v>
      </c>
      <c r="C785" s="399" t="s">
        <v>1818</v>
      </c>
      <c r="D785" s="399" t="s">
        <v>1825</v>
      </c>
      <c r="E785" s="399" t="s">
        <v>1826</v>
      </c>
      <c r="F785" s="400">
        <v>58386562.090000004</v>
      </c>
      <c r="G785" s="401">
        <v>30301507.109999999</v>
      </c>
      <c r="H785" s="401">
        <v>7733547</v>
      </c>
      <c r="I785" s="402">
        <v>4642647</v>
      </c>
      <c r="J785" s="402">
        <v>104487080.95999996</v>
      </c>
      <c r="K785" s="401">
        <v>154111042.06999999</v>
      </c>
      <c r="L785" s="403">
        <v>0</v>
      </c>
      <c r="M785" s="402">
        <v>0</v>
      </c>
      <c r="N785" s="404">
        <v>1915.1807999999983</v>
      </c>
      <c r="O785" s="402">
        <v>26804.06</v>
      </c>
      <c r="P785" s="401">
        <v>26804.06</v>
      </c>
    </row>
    <row r="786" spans="1:16" s="405" customFormat="1" ht="14.25" hidden="1" customHeight="1" x14ac:dyDescent="0.35">
      <c r="A786" s="398" t="s">
        <v>1768</v>
      </c>
      <c r="B786" s="399" t="s">
        <v>1817</v>
      </c>
      <c r="C786" s="399" t="s">
        <v>1818</v>
      </c>
      <c r="D786" s="399" t="s">
        <v>1827</v>
      </c>
      <c r="E786" s="399" t="s">
        <v>1828</v>
      </c>
      <c r="F786" s="400">
        <v>50801452.579999998</v>
      </c>
      <c r="G786" s="401">
        <v>26584163.32</v>
      </c>
      <c r="H786" s="401">
        <v>6432458.7999999998</v>
      </c>
      <c r="I786" s="402">
        <v>3823492.38</v>
      </c>
      <c r="J786" s="402">
        <v>151118085.35000002</v>
      </c>
      <c r="K786" s="401">
        <v>192369559.84999999</v>
      </c>
      <c r="L786" s="403">
        <v>0</v>
      </c>
      <c r="M786" s="402">
        <v>0</v>
      </c>
      <c r="N786" s="404">
        <v>1799.9106000000004</v>
      </c>
      <c r="O786" s="402">
        <v>25190.78</v>
      </c>
      <c r="P786" s="401">
        <v>25190.78</v>
      </c>
    </row>
    <row r="787" spans="1:16" s="405" customFormat="1" ht="14.25" hidden="1" customHeight="1" x14ac:dyDescent="0.35">
      <c r="A787" s="398" t="s">
        <v>1768</v>
      </c>
      <c r="B787" s="399" t="s">
        <v>1817</v>
      </c>
      <c r="C787" s="399" t="s">
        <v>1818</v>
      </c>
      <c r="D787" s="399" t="s">
        <v>1829</v>
      </c>
      <c r="E787" s="399" t="s">
        <v>1830</v>
      </c>
      <c r="F787" s="400">
        <v>39075655.649999999</v>
      </c>
      <c r="G787" s="401">
        <v>21019578.66</v>
      </c>
      <c r="H787" s="401">
        <v>4964333.04</v>
      </c>
      <c r="I787" s="402">
        <v>1156984.1299999999</v>
      </c>
      <c r="J787" s="402">
        <v>135806373.65000001</v>
      </c>
      <c r="K787" s="401">
        <v>165965989.47999999</v>
      </c>
      <c r="L787" s="403">
        <v>0</v>
      </c>
      <c r="M787" s="402">
        <v>749951.86000000034</v>
      </c>
      <c r="N787" s="404">
        <v>868.86459999999943</v>
      </c>
      <c r="O787" s="402">
        <v>12160.26</v>
      </c>
      <c r="P787" s="401">
        <v>12160.26</v>
      </c>
    </row>
    <row r="788" spans="1:16" s="405" customFormat="1" ht="14.25" hidden="1" customHeight="1" x14ac:dyDescent="0.35">
      <c r="A788" s="398" t="s">
        <v>1768</v>
      </c>
      <c r="B788" s="399" t="s">
        <v>1817</v>
      </c>
      <c r="C788" s="399" t="s">
        <v>1818</v>
      </c>
      <c r="D788" s="399" t="s">
        <v>1831</v>
      </c>
      <c r="E788" s="399" t="s">
        <v>1832</v>
      </c>
      <c r="F788" s="400">
        <v>30090315.120000001</v>
      </c>
      <c r="G788" s="401">
        <v>16845574.870000001</v>
      </c>
      <c r="H788" s="401">
        <v>3628437.29</v>
      </c>
      <c r="I788" s="402">
        <v>5362076.95</v>
      </c>
      <c r="J788" s="402">
        <v>21910249.32</v>
      </c>
      <c r="K788" s="401">
        <v>48512268.43</v>
      </c>
      <c r="L788" s="403">
        <v>0</v>
      </c>
      <c r="M788" s="402">
        <v>0</v>
      </c>
      <c r="N788" s="404">
        <v>1239.8822000000002</v>
      </c>
      <c r="O788" s="402">
        <v>17352.86</v>
      </c>
      <c r="P788" s="401">
        <v>17352.86</v>
      </c>
    </row>
    <row r="789" spans="1:16" s="405" customFormat="1" ht="14.25" hidden="1" customHeight="1" x14ac:dyDescent="0.35">
      <c r="A789" s="398" t="s">
        <v>1768</v>
      </c>
      <c r="B789" s="399" t="s">
        <v>1817</v>
      </c>
      <c r="C789" s="399" t="s">
        <v>1818</v>
      </c>
      <c r="D789" s="399" t="s">
        <v>1833</v>
      </c>
      <c r="E789" s="399" t="s">
        <v>1834</v>
      </c>
      <c r="F789" s="400">
        <v>38657014.700000003</v>
      </c>
      <c r="G789" s="401">
        <v>24007559.23</v>
      </c>
      <c r="H789" s="401">
        <v>6087632.9699999997</v>
      </c>
      <c r="I789" s="402">
        <v>4338083.95</v>
      </c>
      <c r="J789" s="402">
        <v>95592663.469999999</v>
      </c>
      <c r="K789" s="401">
        <v>135355649.62</v>
      </c>
      <c r="L789" s="403">
        <v>0</v>
      </c>
      <c r="M789" s="402">
        <v>0</v>
      </c>
      <c r="N789" s="404">
        <v>1668.5354000000011</v>
      </c>
      <c r="O789" s="402">
        <v>23352.11</v>
      </c>
      <c r="P789" s="401">
        <v>23352.11</v>
      </c>
    </row>
    <row r="790" spans="1:16" s="405" customFormat="1" ht="14.25" hidden="1" customHeight="1" x14ac:dyDescent="0.35">
      <c r="A790" s="398" t="s">
        <v>1768</v>
      </c>
      <c r="B790" s="399" t="s">
        <v>1817</v>
      </c>
      <c r="C790" s="399" t="s">
        <v>1818</v>
      </c>
      <c r="D790" s="399" t="s">
        <v>1835</v>
      </c>
      <c r="E790" s="399" t="s">
        <v>1836</v>
      </c>
      <c r="F790" s="400">
        <v>10000000</v>
      </c>
      <c r="G790" s="401">
        <v>8316250</v>
      </c>
      <c r="H790" s="401">
        <v>1638000</v>
      </c>
      <c r="I790" s="402">
        <v>0</v>
      </c>
      <c r="J790" s="402">
        <v>2939689.2199999997</v>
      </c>
      <c r="K790" s="401">
        <v>12939689.220000001</v>
      </c>
      <c r="L790" s="403">
        <v>0</v>
      </c>
      <c r="M790" s="402">
        <v>3230800.02</v>
      </c>
      <c r="N790" s="404">
        <v>45.121600000000001</v>
      </c>
      <c r="O790" s="402">
        <v>631.5</v>
      </c>
      <c r="P790" s="401">
        <v>631.5</v>
      </c>
    </row>
    <row r="791" spans="1:16" s="405" customFormat="1" ht="14.25" hidden="1" customHeight="1" x14ac:dyDescent="0.35">
      <c r="A791" s="398" t="s">
        <v>1768</v>
      </c>
      <c r="B791" s="399" t="s">
        <v>1838</v>
      </c>
      <c r="C791" s="399" t="s">
        <v>1839</v>
      </c>
      <c r="D791" s="399" t="s">
        <v>1840</v>
      </c>
      <c r="E791" s="399" t="s">
        <v>1841</v>
      </c>
      <c r="F791" s="400">
        <v>18461148.329999998</v>
      </c>
      <c r="G791" s="401">
        <v>4786692.2699999996</v>
      </c>
      <c r="H791" s="401">
        <v>953701.45</v>
      </c>
      <c r="I791" s="402">
        <v>12694322.869999999</v>
      </c>
      <c r="J791" s="402">
        <v>162998866.13999999</v>
      </c>
      <c r="K791" s="401">
        <v>181433582.72999999</v>
      </c>
      <c r="L791" s="403">
        <v>0</v>
      </c>
      <c r="M791" s="402">
        <v>4254136.5199999958</v>
      </c>
      <c r="N791" s="404">
        <v>9952.7948211000075</v>
      </c>
      <c r="O791" s="402">
        <v>139295.09</v>
      </c>
      <c r="P791" s="401">
        <v>139295.09</v>
      </c>
    </row>
    <row r="792" spans="1:16" s="405" customFormat="1" ht="14.25" hidden="1" customHeight="1" x14ac:dyDescent="0.35">
      <c r="A792" s="398" t="s">
        <v>1768</v>
      </c>
      <c r="B792" s="399" t="s">
        <v>1838</v>
      </c>
      <c r="C792" s="399" t="s">
        <v>1839</v>
      </c>
      <c r="D792" s="399" t="s">
        <v>1842</v>
      </c>
      <c r="E792" s="399" t="s">
        <v>1843</v>
      </c>
      <c r="F792" s="400">
        <v>19534799.829999998</v>
      </c>
      <c r="G792" s="401">
        <v>6149277.8499999996</v>
      </c>
      <c r="H792" s="401">
        <v>1238484.77</v>
      </c>
      <c r="I792" s="402">
        <v>881675.87</v>
      </c>
      <c r="J792" s="402">
        <v>84137831.340000004</v>
      </c>
      <c r="K792" s="401">
        <v>92407269.829999998</v>
      </c>
      <c r="L792" s="403">
        <v>0</v>
      </c>
      <c r="M792" s="402">
        <v>2816831.0899999961</v>
      </c>
      <c r="N792" s="404">
        <v>7108.771300000004</v>
      </c>
      <c r="O792" s="402">
        <v>99491.34</v>
      </c>
      <c r="P792" s="401">
        <v>99491.34</v>
      </c>
    </row>
    <row r="793" spans="1:16" s="405" customFormat="1" ht="14.25" hidden="1" customHeight="1" x14ac:dyDescent="0.35">
      <c r="A793" s="398" t="s">
        <v>1768</v>
      </c>
      <c r="B793" s="399" t="s">
        <v>1838</v>
      </c>
      <c r="C793" s="399" t="s">
        <v>1839</v>
      </c>
      <c r="D793" s="399" t="s">
        <v>1844</v>
      </c>
      <c r="E793" s="399" t="s">
        <v>1845</v>
      </c>
      <c r="F793" s="400">
        <v>12607519.4</v>
      </c>
      <c r="G793" s="401">
        <v>7657931.9900000002</v>
      </c>
      <c r="H793" s="401">
        <v>1823741.73</v>
      </c>
      <c r="I793" s="402">
        <v>0</v>
      </c>
      <c r="J793" s="402">
        <v>17351515.370000001</v>
      </c>
      <c r="K793" s="401">
        <v>28267989.09</v>
      </c>
      <c r="L793" s="403">
        <v>0</v>
      </c>
      <c r="M793" s="402">
        <v>893640.03</v>
      </c>
      <c r="N793" s="404">
        <v>150.13999999999999</v>
      </c>
      <c r="O793" s="402">
        <v>2101.3000000000002</v>
      </c>
      <c r="P793" s="401">
        <v>2101.3000000000002</v>
      </c>
    </row>
    <row r="794" spans="1:16" s="405" customFormat="1" ht="14.25" hidden="1" customHeight="1" x14ac:dyDescent="0.35">
      <c r="A794" s="398" t="s">
        <v>1768</v>
      </c>
      <c r="B794" s="399" t="s">
        <v>1838</v>
      </c>
      <c r="C794" s="399" t="s">
        <v>1839</v>
      </c>
      <c r="D794" s="399" t="s">
        <v>1846</v>
      </c>
      <c r="E794" s="399" t="s">
        <v>1847</v>
      </c>
      <c r="F794" s="400">
        <v>11774121.779999999</v>
      </c>
      <c r="G794" s="401">
        <v>6632461.54</v>
      </c>
      <c r="H794" s="401">
        <v>1592291.94</v>
      </c>
      <c r="I794" s="402">
        <v>39835.99</v>
      </c>
      <c r="J794" s="402">
        <v>21074092.460000001</v>
      </c>
      <c r="K794" s="401">
        <v>30654481.93</v>
      </c>
      <c r="L794" s="403">
        <v>0</v>
      </c>
      <c r="M794" s="402">
        <v>599975.04999999981</v>
      </c>
      <c r="N794" s="404">
        <v>367.01440000000031</v>
      </c>
      <c r="O794" s="402">
        <v>5136.58</v>
      </c>
      <c r="P794" s="401">
        <v>5136.58</v>
      </c>
    </row>
    <row r="795" spans="1:16" s="405" customFormat="1" ht="14.25" hidden="1" customHeight="1" x14ac:dyDescent="0.35">
      <c r="A795" s="398" t="s">
        <v>1768</v>
      </c>
      <c r="B795" s="399" t="s">
        <v>1838</v>
      </c>
      <c r="C795" s="399" t="s">
        <v>1839</v>
      </c>
      <c r="D795" s="399" t="s">
        <v>1848</v>
      </c>
      <c r="E795" s="399" t="s">
        <v>1849</v>
      </c>
      <c r="F795" s="400">
        <v>23515552.940000001</v>
      </c>
      <c r="G795" s="401">
        <v>11800601.85</v>
      </c>
      <c r="H795" s="401">
        <v>3300031.74</v>
      </c>
      <c r="I795" s="402">
        <v>324775.84000000003</v>
      </c>
      <c r="J795" s="402">
        <v>63224970.229999997</v>
      </c>
      <c r="K795" s="401">
        <v>83228479.659999996</v>
      </c>
      <c r="L795" s="403">
        <v>0</v>
      </c>
      <c r="M795" s="402">
        <v>550840.88999999966</v>
      </c>
      <c r="N795" s="404">
        <v>681.29000000000042</v>
      </c>
      <c r="O795" s="402">
        <v>9535.0499999999993</v>
      </c>
      <c r="P795" s="401">
        <v>9535.0499999999993</v>
      </c>
    </row>
    <row r="796" spans="1:16" s="405" customFormat="1" ht="14.25" hidden="1" customHeight="1" x14ac:dyDescent="0.35">
      <c r="A796" s="398" t="s">
        <v>1768</v>
      </c>
      <c r="B796" s="399" t="s">
        <v>1838</v>
      </c>
      <c r="C796" s="399" t="s">
        <v>1839</v>
      </c>
      <c r="D796" s="399" t="s">
        <v>1850</v>
      </c>
      <c r="E796" s="399" t="s">
        <v>102</v>
      </c>
      <c r="F796" s="400">
        <v>10000000</v>
      </c>
      <c r="G796" s="401">
        <v>7301200</v>
      </c>
      <c r="H796" s="401">
        <v>1638000</v>
      </c>
      <c r="I796" s="402">
        <v>0</v>
      </c>
      <c r="J796" s="402">
        <v>10338210</v>
      </c>
      <c r="K796" s="401">
        <v>20338210</v>
      </c>
      <c r="L796" s="403">
        <v>0</v>
      </c>
      <c r="M796" s="402">
        <v>0</v>
      </c>
      <c r="N796" s="404">
        <v>0</v>
      </c>
      <c r="O796" s="402">
        <v>0</v>
      </c>
      <c r="P796" s="401">
        <v>0</v>
      </c>
    </row>
    <row r="797" spans="1:16" s="405" customFormat="1" ht="14.25" hidden="1" customHeight="1" x14ac:dyDescent="0.35">
      <c r="A797" s="398" t="s">
        <v>1768</v>
      </c>
      <c r="B797" s="399" t="s">
        <v>1838</v>
      </c>
      <c r="C797" s="399" t="s">
        <v>1839</v>
      </c>
      <c r="D797" s="399" t="s">
        <v>1851</v>
      </c>
      <c r="E797" s="399" t="s">
        <v>1852</v>
      </c>
      <c r="F797" s="400">
        <v>21095689.469999999</v>
      </c>
      <c r="G797" s="401">
        <v>13170006.76</v>
      </c>
      <c r="H797" s="401">
        <v>3054517.39</v>
      </c>
      <c r="I797" s="402">
        <v>857930.38</v>
      </c>
      <c r="J797" s="402">
        <v>23854625.359999999</v>
      </c>
      <c r="K797" s="401">
        <v>42934579.890000001</v>
      </c>
      <c r="L797" s="403">
        <v>0</v>
      </c>
      <c r="M797" s="402">
        <v>24324.229999999516</v>
      </c>
      <c r="N797" s="404">
        <v>500.47809999999987</v>
      </c>
      <c r="O797" s="402">
        <v>7004.48</v>
      </c>
      <c r="P797" s="401">
        <v>7004.48</v>
      </c>
    </row>
    <row r="798" spans="1:16" s="405" customFormat="1" ht="14.25" hidden="1" customHeight="1" x14ac:dyDescent="0.35">
      <c r="A798" s="398" t="s">
        <v>1768</v>
      </c>
      <c r="B798" s="399" t="s">
        <v>1838</v>
      </c>
      <c r="C798" s="399" t="s">
        <v>1839</v>
      </c>
      <c r="D798" s="399" t="s">
        <v>1853</v>
      </c>
      <c r="E798" s="399" t="s">
        <v>1854</v>
      </c>
      <c r="F798" s="400">
        <v>18307217.77</v>
      </c>
      <c r="G798" s="401">
        <v>10714091.57</v>
      </c>
      <c r="H798" s="401">
        <v>2573856.31</v>
      </c>
      <c r="I798" s="402">
        <v>3296925.49</v>
      </c>
      <c r="J798" s="402">
        <v>35073255.68</v>
      </c>
      <c r="K798" s="401">
        <v>53728729.049999997</v>
      </c>
      <c r="L798" s="403">
        <v>0</v>
      </c>
      <c r="M798" s="402">
        <v>238830.35000000009</v>
      </c>
      <c r="N798" s="404">
        <v>766.09699999999975</v>
      </c>
      <c r="O798" s="402">
        <v>10721.97</v>
      </c>
      <c r="P798" s="401">
        <v>10721.97</v>
      </c>
    </row>
    <row r="799" spans="1:16" s="405" customFormat="1" ht="14.25" hidden="1" customHeight="1" x14ac:dyDescent="0.35">
      <c r="A799" s="398" t="s">
        <v>1768</v>
      </c>
      <c r="B799" s="399" t="s">
        <v>1838</v>
      </c>
      <c r="C799" s="399" t="s">
        <v>1839</v>
      </c>
      <c r="D799" s="399" t="s">
        <v>1855</v>
      </c>
      <c r="E799" s="399" t="s">
        <v>1856</v>
      </c>
      <c r="F799" s="400">
        <v>25717381.370000001</v>
      </c>
      <c r="G799" s="401">
        <v>18833658.059999999</v>
      </c>
      <c r="H799" s="401">
        <v>4713832.03</v>
      </c>
      <c r="I799" s="402">
        <v>2611339.2799999998</v>
      </c>
      <c r="J799" s="402">
        <v>53150334.00999999</v>
      </c>
      <c r="K799" s="401">
        <v>83851563.379999995</v>
      </c>
      <c r="L799" s="403">
        <v>0</v>
      </c>
      <c r="M799" s="402">
        <v>80715.719999999739</v>
      </c>
      <c r="N799" s="404">
        <v>819.7996000000004</v>
      </c>
      <c r="O799" s="402">
        <v>11473.57</v>
      </c>
      <c r="P799" s="401">
        <v>11473.57</v>
      </c>
    </row>
    <row r="800" spans="1:16" s="405" customFormat="1" ht="14.25" hidden="1" customHeight="1" x14ac:dyDescent="0.35">
      <c r="A800" s="398" t="s">
        <v>1768</v>
      </c>
      <c r="B800" s="399" t="s">
        <v>1858</v>
      </c>
      <c r="C800" s="399" t="s">
        <v>1859</v>
      </c>
      <c r="D800" s="399" t="s">
        <v>1860</v>
      </c>
      <c r="E800" s="399" t="s">
        <v>1861</v>
      </c>
      <c r="F800" s="400">
        <v>163357150.56</v>
      </c>
      <c r="G800" s="401">
        <v>35673804.640000001</v>
      </c>
      <c r="H800" s="401">
        <v>7602585.0700000003</v>
      </c>
      <c r="I800" s="402">
        <v>137650477.71000001</v>
      </c>
      <c r="J800" s="402">
        <v>357342379.03999996</v>
      </c>
      <c r="K800" s="401">
        <v>538269246.46000004</v>
      </c>
      <c r="L800" s="403">
        <v>0</v>
      </c>
      <c r="M800" s="402">
        <v>0</v>
      </c>
      <c r="N800" s="404">
        <v>41237.510345489936</v>
      </c>
      <c r="O800" s="402">
        <v>577142.68999999994</v>
      </c>
      <c r="P800" s="401">
        <v>577142.68999999994</v>
      </c>
    </row>
    <row r="801" spans="1:16" s="405" customFormat="1" ht="14.25" hidden="1" customHeight="1" x14ac:dyDescent="0.35">
      <c r="A801" s="398" t="s">
        <v>1768</v>
      </c>
      <c r="B801" s="399" t="s">
        <v>1858</v>
      </c>
      <c r="C801" s="399" t="s">
        <v>1859</v>
      </c>
      <c r="D801" s="399" t="s">
        <v>1862</v>
      </c>
      <c r="E801" s="399" t="s">
        <v>1863</v>
      </c>
      <c r="F801" s="400">
        <v>24104064.210000001</v>
      </c>
      <c r="G801" s="401">
        <v>13340860.029999999</v>
      </c>
      <c r="H801" s="401">
        <v>3588214.28</v>
      </c>
      <c r="I801" s="402">
        <v>3411217.64</v>
      </c>
      <c r="J801" s="402">
        <v>66731009.07</v>
      </c>
      <c r="K801" s="401">
        <v>90571301.019999996</v>
      </c>
      <c r="L801" s="403">
        <v>0</v>
      </c>
      <c r="M801" s="402">
        <v>55752.36999999918</v>
      </c>
      <c r="N801" s="404">
        <v>1408.8325999999995</v>
      </c>
      <c r="O801" s="402">
        <v>19717.419999999998</v>
      </c>
      <c r="P801" s="401">
        <v>19717.419999999998</v>
      </c>
    </row>
    <row r="802" spans="1:16" s="405" customFormat="1" ht="14.25" hidden="1" customHeight="1" x14ac:dyDescent="0.35">
      <c r="A802" s="398" t="s">
        <v>1768</v>
      </c>
      <c r="B802" s="399" t="s">
        <v>1858</v>
      </c>
      <c r="C802" s="399" t="s">
        <v>1859</v>
      </c>
      <c r="D802" s="399" t="s">
        <v>1864</v>
      </c>
      <c r="E802" s="399" t="s">
        <v>1865</v>
      </c>
      <c r="F802" s="400">
        <v>37869425.43</v>
      </c>
      <c r="G802" s="401">
        <v>25652496.949999999</v>
      </c>
      <c r="H802" s="401">
        <v>6847036.79</v>
      </c>
      <c r="I802" s="402">
        <v>7650567.2199999997</v>
      </c>
      <c r="J802" s="402">
        <v>122791364.31</v>
      </c>
      <c r="K802" s="401">
        <v>169441465.27000001</v>
      </c>
      <c r="L802" s="403">
        <v>0</v>
      </c>
      <c r="M802" s="402">
        <v>0</v>
      </c>
      <c r="N802" s="404">
        <v>2036.4659999999997</v>
      </c>
      <c r="O802" s="402">
        <v>28501.51</v>
      </c>
      <c r="P802" s="401">
        <v>28501.51</v>
      </c>
    </row>
    <row r="803" spans="1:16" s="405" customFormat="1" ht="14.25" hidden="1" customHeight="1" x14ac:dyDescent="0.35">
      <c r="A803" s="398" t="s">
        <v>1768</v>
      </c>
      <c r="B803" s="399" t="s">
        <v>1858</v>
      </c>
      <c r="C803" s="399" t="s">
        <v>1859</v>
      </c>
      <c r="D803" s="399" t="s">
        <v>1866</v>
      </c>
      <c r="E803" s="399" t="s">
        <v>1867</v>
      </c>
      <c r="F803" s="400">
        <v>32996251.41</v>
      </c>
      <c r="G803" s="401">
        <v>28014108.289999999</v>
      </c>
      <c r="H803" s="401">
        <v>6607297.5199999996</v>
      </c>
      <c r="I803" s="402">
        <v>3449994.71</v>
      </c>
      <c r="J803" s="402">
        <v>44222412.940000005</v>
      </c>
      <c r="K803" s="401">
        <v>85293813.459999993</v>
      </c>
      <c r="L803" s="403">
        <v>0</v>
      </c>
      <c r="M803" s="402">
        <v>0</v>
      </c>
      <c r="N803" s="404">
        <v>411.42059999999998</v>
      </c>
      <c r="O803" s="402">
        <v>5758.07</v>
      </c>
      <c r="P803" s="401">
        <v>5758.07</v>
      </c>
    </row>
    <row r="804" spans="1:16" s="405" customFormat="1" ht="14.25" hidden="1" customHeight="1" x14ac:dyDescent="0.35">
      <c r="A804" s="398" t="s">
        <v>1768</v>
      </c>
      <c r="B804" s="399" t="s">
        <v>1869</v>
      </c>
      <c r="C804" s="399" t="s">
        <v>1870</v>
      </c>
      <c r="D804" s="399" t="s">
        <v>1871</v>
      </c>
      <c r="E804" s="399" t="s">
        <v>1872</v>
      </c>
      <c r="F804" s="400">
        <v>10000000</v>
      </c>
      <c r="G804" s="401">
        <v>6968390.4299999997</v>
      </c>
      <c r="H804" s="401">
        <v>1638000</v>
      </c>
      <c r="I804" s="402">
        <v>143810.47</v>
      </c>
      <c r="J804" s="402">
        <v>10374294.000000002</v>
      </c>
      <c r="K804" s="401">
        <v>20518104.469999999</v>
      </c>
      <c r="L804" s="403">
        <v>0</v>
      </c>
      <c r="M804" s="402">
        <v>0</v>
      </c>
      <c r="N804" s="404">
        <v>75.324199999999976</v>
      </c>
      <c r="O804" s="402">
        <v>1054.21</v>
      </c>
      <c r="P804" s="401">
        <v>1054.21</v>
      </c>
    </row>
    <row r="805" spans="1:16" s="405" customFormat="1" ht="14.25" hidden="1" customHeight="1" x14ac:dyDescent="0.35">
      <c r="A805" s="398" t="s">
        <v>1768</v>
      </c>
      <c r="B805" s="399" t="s">
        <v>1869</v>
      </c>
      <c r="C805" s="399" t="s">
        <v>1870</v>
      </c>
      <c r="D805" s="399" t="s">
        <v>1873</v>
      </c>
      <c r="E805" s="399" t="s">
        <v>1874</v>
      </c>
      <c r="F805" s="400">
        <v>273466578.25</v>
      </c>
      <c r="G805" s="401">
        <v>31453886.170000002</v>
      </c>
      <c r="H805" s="401">
        <v>9483068.7400000002</v>
      </c>
      <c r="I805" s="402">
        <v>164704466.43000001</v>
      </c>
      <c r="J805" s="402">
        <v>440551247.73999995</v>
      </c>
      <c r="K805" s="401">
        <v>660743922.67999995</v>
      </c>
      <c r="L805" s="403">
        <v>0</v>
      </c>
      <c r="M805" s="402">
        <v>0</v>
      </c>
      <c r="N805" s="404">
        <v>66010.828066920061</v>
      </c>
      <c r="O805" s="402">
        <v>923859.52</v>
      </c>
      <c r="P805" s="401">
        <v>923859.52</v>
      </c>
    </row>
    <row r="806" spans="1:16" s="405" customFormat="1" ht="14.25" hidden="1" customHeight="1" x14ac:dyDescent="0.35">
      <c r="A806" s="398" t="s">
        <v>1768</v>
      </c>
      <c r="B806" s="399" t="s">
        <v>1869</v>
      </c>
      <c r="C806" s="399" t="s">
        <v>1870</v>
      </c>
      <c r="D806" s="399" t="s">
        <v>1875</v>
      </c>
      <c r="E806" s="399" t="s">
        <v>1876</v>
      </c>
      <c r="F806" s="400">
        <v>64259738.890000001</v>
      </c>
      <c r="G806" s="401">
        <v>25964294.050000001</v>
      </c>
      <c r="H806" s="401">
        <v>6338259.0899999999</v>
      </c>
      <c r="I806" s="402">
        <v>27934523.120000001</v>
      </c>
      <c r="J806" s="402">
        <v>170930102.27000001</v>
      </c>
      <c r="K806" s="401">
        <v>235785558.30000001</v>
      </c>
      <c r="L806" s="403">
        <v>0</v>
      </c>
      <c r="M806" s="402">
        <v>0</v>
      </c>
      <c r="N806" s="404">
        <v>6280.0478387600015</v>
      </c>
      <c r="O806" s="402">
        <v>87892.88</v>
      </c>
      <c r="P806" s="401">
        <v>87892.88</v>
      </c>
    </row>
    <row r="807" spans="1:16" s="405" customFormat="1" ht="14.25" hidden="1" customHeight="1" x14ac:dyDescent="0.35">
      <c r="A807" s="398" t="s">
        <v>1768</v>
      </c>
      <c r="B807" s="399" t="s">
        <v>1869</v>
      </c>
      <c r="C807" s="399" t="s">
        <v>1870</v>
      </c>
      <c r="D807" s="399" t="s">
        <v>1877</v>
      </c>
      <c r="E807" s="399" t="s">
        <v>1878</v>
      </c>
      <c r="F807" s="400">
        <v>83111806.269999996</v>
      </c>
      <c r="G807" s="401">
        <v>45366667.93</v>
      </c>
      <c r="H807" s="401">
        <v>10878230.5</v>
      </c>
      <c r="I807" s="402">
        <v>27402344.329999998</v>
      </c>
      <c r="J807" s="402">
        <v>261182779.96999997</v>
      </c>
      <c r="K807" s="401">
        <v>351787538.88999999</v>
      </c>
      <c r="L807" s="403">
        <v>0</v>
      </c>
      <c r="M807" s="402">
        <v>0</v>
      </c>
      <c r="N807" s="404">
        <v>6401.6622000000043</v>
      </c>
      <c r="O807" s="402">
        <v>89594.95</v>
      </c>
      <c r="P807" s="401">
        <v>89594.95</v>
      </c>
    </row>
    <row r="808" spans="1:16" s="405" customFormat="1" ht="14.25" hidden="1" customHeight="1" x14ac:dyDescent="0.35">
      <c r="A808" s="398" t="s">
        <v>1768</v>
      </c>
      <c r="B808" s="399" t="s">
        <v>1869</v>
      </c>
      <c r="C808" s="399" t="s">
        <v>1870</v>
      </c>
      <c r="D808" s="399" t="s">
        <v>1879</v>
      </c>
      <c r="E808" s="399" t="s">
        <v>1880</v>
      </c>
      <c r="F808" s="400">
        <v>31310625.890000001</v>
      </c>
      <c r="G808" s="401">
        <v>19427415.949999999</v>
      </c>
      <c r="H808" s="401">
        <v>4561501.8499999996</v>
      </c>
      <c r="I808" s="402">
        <v>1633099.15</v>
      </c>
      <c r="J808" s="402">
        <v>49023043.909999996</v>
      </c>
      <c r="K808" s="401">
        <v>77161188.420000002</v>
      </c>
      <c r="L808" s="403">
        <v>0</v>
      </c>
      <c r="M808" s="402">
        <v>0</v>
      </c>
      <c r="N808" s="404">
        <v>797.39930000000015</v>
      </c>
      <c r="O808" s="402">
        <v>11160.06</v>
      </c>
      <c r="P808" s="401">
        <v>11160.06</v>
      </c>
    </row>
    <row r="809" spans="1:16" s="405" customFormat="1" ht="14.25" hidden="1" customHeight="1" x14ac:dyDescent="0.35">
      <c r="A809" s="398" t="s">
        <v>1768</v>
      </c>
      <c r="B809" s="399" t="s">
        <v>1869</v>
      </c>
      <c r="C809" s="399" t="s">
        <v>1870</v>
      </c>
      <c r="D809" s="399" t="s">
        <v>1881</v>
      </c>
      <c r="E809" s="399" t="s">
        <v>1882</v>
      </c>
      <c r="F809" s="400">
        <v>23076150.260000002</v>
      </c>
      <c r="G809" s="401">
        <v>8856153.3699999992</v>
      </c>
      <c r="H809" s="401">
        <v>2209100.37</v>
      </c>
      <c r="I809" s="402">
        <v>898945.9</v>
      </c>
      <c r="J809" s="402">
        <v>48372334.969999999</v>
      </c>
      <c r="K809" s="401">
        <v>62112483.899999999</v>
      </c>
      <c r="L809" s="403">
        <v>0</v>
      </c>
      <c r="M809" s="402">
        <v>427923.05000000075</v>
      </c>
      <c r="N809" s="404">
        <v>683.21329999999989</v>
      </c>
      <c r="O809" s="402">
        <v>9561.9599999999991</v>
      </c>
      <c r="P809" s="401">
        <v>9561.9599999999991</v>
      </c>
    </row>
    <row r="810" spans="1:16" s="405" customFormat="1" ht="14.25" hidden="1" customHeight="1" x14ac:dyDescent="0.35">
      <c r="A810" s="398" t="s">
        <v>1768</v>
      </c>
      <c r="B810" s="399" t="s">
        <v>1869</v>
      </c>
      <c r="C810" s="399" t="s">
        <v>1870</v>
      </c>
      <c r="D810" s="399" t="s">
        <v>1883</v>
      </c>
      <c r="E810" s="399" t="s">
        <v>1884</v>
      </c>
      <c r="F810" s="400">
        <v>38292385.130000003</v>
      </c>
      <c r="G810" s="401">
        <v>23764733.32</v>
      </c>
      <c r="H810" s="401">
        <v>5739744.7199999997</v>
      </c>
      <c r="I810" s="402">
        <v>3497244.99</v>
      </c>
      <c r="J810" s="402">
        <v>94585018.069999993</v>
      </c>
      <c r="K810" s="401">
        <v>131442765.97</v>
      </c>
      <c r="L810" s="403">
        <v>0</v>
      </c>
      <c r="M810" s="402">
        <v>0</v>
      </c>
      <c r="N810" s="404">
        <v>1802.2442999999982</v>
      </c>
      <c r="O810" s="402">
        <v>25223.45</v>
      </c>
      <c r="P810" s="401">
        <v>25223.45</v>
      </c>
    </row>
    <row r="811" spans="1:16" s="405" customFormat="1" ht="14.25" hidden="1" customHeight="1" x14ac:dyDescent="0.35">
      <c r="A811" s="398" t="s">
        <v>1768</v>
      </c>
      <c r="B811" s="399" t="s">
        <v>1869</v>
      </c>
      <c r="C811" s="399" t="s">
        <v>1870</v>
      </c>
      <c r="D811" s="399" t="s">
        <v>1885</v>
      </c>
      <c r="E811" s="399" t="s">
        <v>1886</v>
      </c>
      <c r="F811" s="400">
        <v>43698490.979999997</v>
      </c>
      <c r="G811" s="401">
        <v>28834993.239999998</v>
      </c>
      <c r="H811" s="401">
        <v>6694165.3600000003</v>
      </c>
      <c r="I811" s="402">
        <v>3798634.31</v>
      </c>
      <c r="J811" s="402">
        <v>97423632.5</v>
      </c>
      <c r="K811" s="401">
        <v>140118478.18000001</v>
      </c>
      <c r="L811" s="403">
        <v>0</v>
      </c>
      <c r="M811" s="402">
        <v>0</v>
      </c>
      <c r="N811" s="404">
        <v>1175.0342000000003</v>
      </c>
      <c r="O811" s="402">
        <v>16445.28</v>
      </c>
      <c r="P811" s="401">
        <v>16445.28</v>
      </c>
    </row>
    <row r="812" spans="1:16" s="405" customFormat="1" ht="14.25" hidden="1" customHeight="1" x14ac:dyDescent="0.35">
      <c r="A812" s="398" t="s">
        <v>1768</v>
      </c>
      <c r="B812" s="399" t="s">
        <v>1869</v>
      </c>
      <c r="C812" s="399" t="s">
        <v>1870</v>
      </c>
      <c r="D812" s="399" t="s">
        <v>1887</v>
      </c>
      <c r="E812" s="399" t="s">
        <v>1888</v>
      </c>
      <c r="F812" s="400">
        <v>37864975.979999997</v>
      </c>
      <c r="G812" s="401">
        <v>23357421.140000001</v>
      </c>
      <c r="H812" s="401">
        <v>5473593.9100000001</v>
      </c>
      <c r="I812" s="402">
        <v>10822643.85</v>
      </c>
      <c r="J812" s="402">
        <v>62286194.75</v>
      </c>
      <c r="K812" s="401">
        <v>104921847.92</v>
      </c>
      <c r="L812" s="403">
        <v>0</v>
      </c>
      <c r="M812" s="402">
        <v>0</v>
      </c>
      <c r="N812" s="404">
        <v>1932.2498000000012</v>
      </c>
      <c r="O812" s="402">
        <v>27042.95</v>
      </c>
      <c r="P812" s="401">
        <v>27042.95</v>
      </c>
    </row>
    <row r="813" spans="1:16" s="405" customFormat="1" ht="14.25" hidden="1" customHeight="1" x14ac:dyDescent="0.35">
      <c r="A813" s="398" t="s">
        <v>1768</v>
      </c>
      <c r="B813" s="399" t="s">
        <v>1869</v>
      </c>
      <c r="C813" s="399" t="s">
        <v>1870</v>
      </c>
      <c r="D813" s="399" t="s">
        <v>1889</v>
      </c>
      <c r="E813" s="399" t="s">
        <v>1890</v>
      </c>
      <c r="F813" s="400">
        <v>35646267.030000001</v>
      </c>
      <c r="G813" s="401">
        <v>17858002.129999999</v>
      </c>
      <c r="H813" s="401">
        <v>4144162.78</v>
      </c>
      <c r="I813" s="402">
        <v>1440510.63</v>
      </c>
      <c r="J813" s="402">
        <v>33079612.409999996</v>
      </c>
      <c r="K813" s="401">
        <v>58915334.409999996</v>
      </c>
      <c r="L813" s="403">
        <v>0</v>
      </c>
      <c r="M813" s="402">
        <v>0</v>
      </c>
      <c r="N813" s="404">
        <v>678.69029999999998</v>
      </c>
      <c r="O813" s="402">
        <v>9498.66</v>
      </c>
      <c r="P813" s="401">
        <v>9498.66</v>
      </c>
    </row>
    <row r="814" spans="1:16" s="405" customFormat="1" ht="14.25" hidden="1" customHeight="1" x14ac:dyDescent="0.35">
      <c r="A814" s="398" t="s">
        <v>1768</v>
      </c>
      <c r="B814" s="399" t="s">
        <v>1869</v>
      </c>
      <c r="C814" s="399" t="s">
        <v>1870</v>
      </c>
      <c r="D814" s="399" t="s">
        <v>1891</v>
      </c>
      <c r="E814" s="399" t="s">
        <v>1892</v>
      </c>
      <c r="F814" s="400">
        <v>38793684.539999999</v>
      </c>
      <c r="G814" s="401">
        <v>24421004.210000001</v>
      </c>
      <c r="H814" s="401">
        <v>5729900.3300000001</v>
      </c>
      <c r="I814" s="402">
        <v>6151600.4199999999</v>
      </c>
      <c r="J814" s="402">
        <v>87314092.920000017</v>
      </c>
      <c r="K814" s="401">
        <v>126765488.76000001</v>
      </c>
      <c r="L814" s="403">
        <v>0</v>
      </c>
      <c r="M814" s="402">
        <v>0</v>
      </c>
      <c r="N814" s="404">
        <v>1342.7734999999991</v>
      </c>
      <c r="O814" s="402">
        <v>18792.89</v>
      </c>
      <c r="P814" s="401">
        <v>18792.89</v>
      </c>
    </row>
    <row r="815" spans="1:16" s="405" customFormat="1" ht="14.25" hidden="1" customHeight="1" x14ac:dyDescent="0.35">
      <c r="A815" s="398" t="s">
        <v>1768</v>
      </c>
      <c r="B815" s="399" t="s">
        <v>1869</v>
      </c>
      <c r="C815" s="399" t="s">
        <v>1870</v>
      </c>
      <c r="D815" s="399" t="s">
        <v>1893</v>
      </c>
      <c r="E815" s="399" t="s">
        <v>1894</v>
      </c>
      <c r="F815" s="400">
        <v>26238167.02</v>
      </c>
      <c r="G815" s="401">
        <v>15129358.539999999</v>
      </c>
      <c r="H815" s="401">
        <v>3641644.76</v>
      </c>
      <c r="I815" s="402">
        <v>3774432.24</v>
      </c>
      <c r="J815" s="402">
        <v>62283695.609999992</v>
      </c>
      <c r="K815" s="401">
        <v>87232997.430000007</v>
      </c>
      <c r="L815" s="403">
        <v>0</v>
      </c>
      <c r="M815" s="402">
        <v>0</v>
      </c>
      <c r="N815" s="404">
        <v>970.72049999999956</v>
      </c>
      <c r="O815" s="402">
        <v>13585.79</v>
      </c>
      <c r="P815" s="401">
        <v>13585.79</v>
      </c>
    </row>
    <row r="816" spans="1:16" s="405" customFormat="1" ht="14.25" hidden="1" customHeight="1" x14ac:dyDescent="0.35">
      <c r="A816" s="398" t="s">
        <v>1768</v>
      </c>
      <c r="B816" s="399" t="s">
        <v>1869</v>
      </c>
      <c r="C816" s="399" t="s">
        <v>1870</v>
      </c>
      <c r="D816" s="399" t="s">
        <v>1895</v>
      </c>
      <c r="E816" s="399" t="s">
        <v>1896</v>
      </c>
      <c r="F816" s="400">
        <v>49365726.200000003</v>
      </c>
      <c r="G816" s="401">
        <v>33354979.18</v>
      </c>
      <c r="H816" s="401">
        <v>7766222.4000000004</v>
      </c>
      <c r="I816" s="402">
        <v>1094655.07</v>
      </c>
      <c r="J816" s="402">
        <v>171188543.01999998</v>
      </c>
      <c r="K816" s="401">
        <v>217415007.86000001</v>
      </c>
      <c r="L816" s="403">
        <v>0</v>
      </c>
      <c r="M816" s="402">
        <v>2538026.9000000022</v>
      </c>
      <c r="N816" s="404">
        <v>1426.649699999999</v>
      </c>
      <c r="O816" s="402">
        <v>19966.78</v>
      </c>
      <c r="P816" s="401">
        <v>19966.78</v>
      </c>
    </row>
    <row r="817" spans="1:16" s="405" customFormat="1" ht="14.25" hidden="1" customHeight="1" x14ac:dyDescent="0.35">
      <c r="A817" s="398" t="s">
        <v>1768</v>
      </c>
      <c r="B817" s="399" t="s">
        <v>1869</v>
      </c>
      <c r="C817" s="399" t="s">
        <v>1870</v>
      </c>
      <c r="D817" s="399" t="s">
        <v>1897</v>
      </c>
      <c r="E817" s="399" t="s">
        <v>1898</v>
      </c>
      <c r="F817" s="400">
        <v>25208022.780000001</v>
      </c>
      <c r="G817" s="401">
        <v>12951256.380000001</v>
      </c>
      <c r="H817" s="401">
        <v>3086691.22</v>
      </c>
      <c r="I817" s="402">
        <v>0</v>
      </c>
      <c r="J817" s="402">
        <v>44511107.920000002</v>
      </c>
      <c r="K817" s="401">
        <v>62500605.469999999</v>
      </c>
      <c r="L817" s="403">
        <v>0</v>
      </c>
      <c r="M817" s="402">
        <v>1801728.4400000004</v>
      </c>
      <c r="N817" s="404">
        <v>573.33890000000008</v>
      </c>
      <c r="O817" s="402">
        <v>8024.21</v>
      </c>
      <c r="P817" s="401">
        <v>8024.21</v>
      </c>
    </row>
    <row r="818" spans="1:16" s="405" customFormat="1" ht="14.25" hidden="1" customHeight="1" x14ac:dyDescent="0.35">
      <c r="A818" s="398" t="s">
        <v>1768</v>
      </c>
      <c r="B818" s="399" t="s">
        <v>1869</v>
      </c>
      <c r="C818" s="399" t="s">
        <v>1870</v>
      </c>
      <c r="D818" s="399" t="s">
        <v>1899</v>
      </c>
      <c r="E818" s="399" t="s">
        <v>1900</v>
      </c>
      <c r="F818" s="400">
        <v>49544457.979999997</v>
      </c>
      <c r="G818" s="401">
        <v>31590146.989999998</v>
      </c>
      <c r="H818" s="401">
        <v>7401176.29</v>
      </c>
      <c r="I818" s="402">
        <v>2959665.72</v>
      </c>
      <c r="J818" s="402">
        <v>100989236.39999999</v>
      </c>
      <c r="K818" s="401">
        <v>146952494.81</v>
      </c>
      <c r="L818" s="403">
        <v>0</v>
      </c>
      <c r="M818" s="402">
        <v>0</v>
      </c>
      <c r="N818" s="404">
        <v>1278.1078999999997</v>
      </c>
      <c r="O818" s="402">
        <v>17887.86</v>
      </c>
      <c r="P818" s="401">
        <v>17887.86</v>
      </c>
    </row>
    <row r="819" spans="1:16" s="405" customFormat="1" ht="14.25" hidden="1" customHeight="1" x14ac:dyDescent="0.35">
      <c r="A819" s="398" t="s">
        <v>1768</v>
      </c>
      <c r="B819" s="399" t="s">
        <v>1869</v>
      </c>
      <c r="C819" s="399" t="s">
        <v>1870</v>
      </c>
      <c r="D819" s="399" t="s">
        <v>1901</v>
      </c>
      <c r="E819" s="399" t="s">
        <v>1902</v>
      </c>
      <c r="F819" s="400">
        <v>56969451.659999996</v>
      </c>
      <c r="G819" s="401">
        <v>37175940.219999999</v>
      </c>
      <c r="H819" s="401">
        <v>8631655.5099999998</v>
      </c>
      <c r="I819" s="402">
        <v>7693570.5599999996</v>
      </c>
      <c r="J819" s="402">
        <v>140754767.34999999</v>
      </c>
      <c r="K819" s="401">
        <v>198602957.56999999</v>
      </c>
      <c r="L819" s="403">
        <v>0</v>
      </c>
      <c r="M819" s="402">
        <v>0</v>
      </c>
      <c r="N819" s="404">
        <v>1948.3870000000002</v>
      </c>
      <c r="O819" s="402">
        <v>27268.799999999999</v>
      </c>
      <c r="P819" s="401">
        <v>27268.799999999999</v>
      </c>
    </row>
    <row r="820" spans="1:16" s="405" customFormat="1" ht="14.25" hidden="1" customHeight="1" x14ac:dyDescent="0.35">
      <c r="A820" s="398" t="s">
        <v>1768</v>
      </c>
      <c r="B820" s="399" t="s">
        <v>1869</v>
      </c>
      <c r="C820" s="399" t="s">
        <v>1870</v>
      </c>
      <c r="D820" s="399" t="s">
        <v>1903</v>
      </c>
      <c r="E820" s="399" t="s">
        <v>1904</v>
      </c>
      <c r="F820" s="400">
        <v>21097392.359999999</v>
      </c>
      <c r="G820" s="401">
        <v>21578388.16</v>
      </c>
      <c r="H820" s="401">
        <v>5113673.09</v>
      </c>
      <c r="I820" s="402">
        <v>1633756.63</v>
      </c>
      <c r="J820" s="402">
        <v>139465418.74000001</v>
      </c>
      <c r="K820" s="401">
        <v>170817096.80000001</v>
      </c>
      <c r="L820" s="403">
        <v>0</v>
      </c>
      <c r="M820" s="402">
        <v>1144000.3300000019</v>
      </c>
      <c r="N820" s="404">
        <v>1452.3502999999992</v>
      </c>
      <c r="O820" s="402">
        <v>20326.48</v>
      </c>
      <c r="P820" s="401">
        <v>20326.48</v>
      </c>
    </row>
    <row r="821" spans="1:16" s="405" customFormat="1" ht="14.25" hidden="1" customHeight="1" x14ac:dyDescent="0.35">
      <c r="A821" s="398" t="s">
        <v>1768</v>
      </c>
      <c r="B821" s="399" t="s">
        <v>1869</v>
      </c>
      <c r="C821" s="399" t="s">
        <v>1870</v>
      </c>
      <c r="D821" s="399" t="s">
        <v>1905</v>
      </c>
      <c r="E821" s="399" t="s">
        <v>1906</v>
      </c>
      <c r="F821" s="400">
        <v>38024305.700000003</v>
      </c>
      <c r="G821" s="401">
        <v>21816826.399999999</v>
      </c>
      <c r="H821" s="401">
        <v>5089030.76</v>
      </c>
      <c r="I821" s="402">
        <v>3563771.15</v>
      </c>
      <c r="J821" s="402">
        <v>72067075.150000006</v>
      </c>
      <c r="K821" s="401">
        <v>105376656.65000001</v>
      </c>
      <c r="L821" s="403">
        <v>0</v>
      </c>
      <c r="M821" s="402">
        <v>0</v>
      </c>
      <c r="N821" s="404">
        <v>844.08149999999978</v>
      </c>
      <c r="O821" s="402">
        <v>11813.41</v>
      </c>
      <c r="P821" s="401">
        <v>11813.41</v>
      </c>
    </row>
    <row r="822" spans="1:16" s="405" customFormat="1" ht="14.25" hidden="1" customHeight="1" x14ac:dyDescent="0.35">
      <c r="A822" s="398" t="s">
        <v>1768</v>
      </c>
      <c r="B822" s="399" t="s">
        <v>1869</v>
      </c>
      <c r="C822" s="399" t="s">
        <v>1870</v>
      </c>
      <c r="D822" s="399" t="s">
        <v>1907</v>
      </c>
      <c r="E822" s="399" t="s">
        <v>1908</v>
      </c>
      <c r="F822" s="400">
        <v>56523650.770000003</v>
      </c>
      <c r="G822" s="401">
        <v>28130853.390000001</v>
      </c>
      <c r="H822" s="401">
        <v>6882468.3700000001</v>
      </c>
      <c r="I822" s="402">
        <v>3391855.92</v>
      </c>
      <c r="J822" s="402">
        <v>102392429.63</v>
      </c>
      <c r="K822" s="401">
        <v>145781141.63</v>
      </c>
      <c r="L822" s="403">
        <v>0</v>
      </c>
      <c r="M822" s="402">
        <v>1274553.2999999989</v>
      </c>
      <c r="N822" s="404">
        <v>2116.2856999999981</v>
      </c>
      <c r="O822" s="402">
        <v>29618.639999999999</v>
      </c>
      <c r="P822" s="401">
        <v>29618.639999999999</v>
      </c>
    </row>
    <row r="823" spans="1:16" s="405" customFormat="1" ht="14.25" hidden="1" customHeight="1" x14ac:dyDescent="0.35">
      <c r="A823" s="398" t="s">
        <v>1768</v>
      </c>
      <c r="B823" s="399" t="s">
        <v>1869</v>
      </c>
      <c r="C823" s="399" t="s">
        <v>1870</v>
      </c>
      <c r="D823" s="399" t="s">
        <v>1909</v>
      </c>
      <c r="E823" s="399" t="s">
        <v>1910</v>
      </c>
      <c r="F823" s="400">
        <v>26923540.800000001</v>
      </c>
      <c r="G823" s="401">
        <v>12196491.75</v>
      </c>
      <c r="H823" s="401">
        <v>2878415.94</v>
      </c>
      <c r="I823" s="402">
        <v>1650519.93</v>
      </c>
      <c r="J823" s="402">
        <v>26749014.609999999</v>
      </c>
      <c r="K823" s="401">
        <v>45125784.509999998</v>
      </c>
      <c r="L823" s="403">
        <v>0</v>
      </c>
      <c r="M823" s="402">
        <v>0</v>
      </c>
      <c r="N823" s="404">
        <v>846.79129999999952</v>
      </c>
      <c r="O823" s="402">
        <v>11851.33</v>
      </c>
      <c r="P823" s="401">
        <v>11851.33</v>
      </c>
    </row>
    <row r="824" spans="1:16" s="405" customFormat="1" ht="14.25" hidden="1" customHeight="1" x14ac:dyDescent="0.35">
      <c r="A824" s="398" t="s">
        <v>1768</v>
      </c>
      <c r="B824" s="399" t="s">
        <v>1869</v>
      </c>
      <c r="C824" s="399" t="s">
        <v>1870</v>
      </c>
      <c r="D824" s="399" t="s">
        <v>1911</v>
      </c>
      <c r="E824" s="399" t="s">
        <v>1912</v>
      </c>
      <c r="F824" s="400">
        <v>30861138.82</v>
      </c>
      <c r="G824" s="401">
        <v>15758379.74</v>
      </c>
      <c r="H824" s="401">
        <v>3924982.54</v>
      </c>
      <c r="I824" s="402">
        <v>11315766.880000001</v>
      </c>
      <c r="J824" s="402">
        <v>98815281.459999979</v>
      </c>
      <c r="K824" s="401">
        <v>133028557.69</v>
      </c>
      <c r="L824" s="403">
        <v>0</v>
      </c>
      <c r="M824" s="402">
        <v>0</v>
      </c>
      <c r="N824" s="404">
        <v>2638.1276000000016</v>
      </c>
      <c r="O824" s="402">
        <v>36922.11</v>
      </c>
      <c r="P824" s="401">
        <v>36922.11</v>
      </c>
    </row>
    <row r="825" spans="1:16" s="405" customFormat="1" ht="14.25" hidden="1" customHeight="1" x14ac:dyDescent="0.35">
      <c r="A825" s="398" t="s">
        <v>1768</v>
      </c>
      <c r="B825" s="399" t="s">
        <v>1914</v>
      </c>
      <c r="C825" s="399" t="s">
        <v>1915</v>
      </c>
      <c r="D825" s="399" t="s">
        <v>1916</v>
      </c>
      <c r="E825" s="399" t="s">
        <v>1917</v>
      </c>
      <c r="F825" s="400">
        <v>23475647.460000001</v>
      </c>
      <c r="G825" s="401">
        <v>8174789.0099999998</v>
      </c>
      <c r="H825" s="401">
        <v>1679329.84</v>
      </c>
      <c r="I825" s="402">
        <v>13905445.49</v>
      </c>
      <c r="J825" s="402">
        <v>152653505.90000004</v>
      </c>
      <c r="K825" s="401">
        <v>176413070.24000001</v>
      </c>
      <c r="L825" s="403">
        <v>0</v>
      </c>
      <c r="M825" s="402">
        <v>0</v>
      </c>
      <c r="N825" s="404">
        <v>9858.9729000000079</v>
      </c>
      <c r="O825" s="402">
        <v>137982</v>
      </c>
      <c r="P825" s="401">
        <v>137982</v>
      </c>
    </row>
    <row r="826" spans="1:16" s="405" customFormat="1" ht="14.25" hidden="1" customHeight="1" x14ac:dyDescent="0.35">
      <c r="A826" s="398" t="s">
        <v>1768</v>
      </c>
      <c r="B826" s="399" t="s">
        <v>1914</v>
      </c>
      <c r="C826" s="399" t="s">
        <v>1915</v>
      </c>
      <c r="D826" s="399" t="s">
        <v>1918</v>
      </c>
      <c r="E826" s="399" t="s">
        <v>1919</v>
      </c>
      <c r="F826" s="400">
        <v>12597253.73</v>
      </c>
      <c r="G826" s="401">
        <v>7482773.9900000002</v>
      </c>
      <c r="H826" s="401">
        <v>1722678.82</v>
      </c>
      <c r="I826" s="402">
        <v>8701.11</v>
      </c>
      <c r="J826" s="402">
        <v>25824562.609999999</v>
      </c>
      <c r="K826" s="401">
        <v>36009758.590000004</v>
      </c>
      <c r="L826" s="403">
        <v>0</v>
      </c>
      <c r="M826" s="402">
        <v>934804.90000000037</v>
      </c>
      <c r="N826" s="404">
        <v>251.85120000000003</v>
      </c>
      <c r="O826" s="402">
        <v>3524.8</v>
      </c>
      <c r="P826" s="401">
        <v>3524.8</v>
      </c>
    </row>
    <row r="827" spans="1:16" s="405" customFormat="1" ht="14.25" hidden="1" customHeight="1" x14ac:dyDescent="0.35">
      <c r="A827" s="398" t="s">
        <v>1768</v>
      </c>
      <c r="B827" s="399" t="s">
        <v>1914</v>
      </c>
      <c r="C827" s="399" t="s">
        <v>1915</v>
      </c>
      <c r="D827" s="399" t="s">
        <v>1920</v>
      </c>
      <c r="E827" s="399" t="s">
        <v>1921</v>
      </c>
      <c r="F827" s="400">
        <v>15200362.65</v>
      </c>
      <c r="G827" s="401">
        <v>8699405.6999999993</v>
      </c>
      <c r="H827" s="401">
        <v>2015701.7</v>
      </c>
      <c r="I827" s="402">
        <v>280646.81</v>
      </c>
      <c r="J827" s="402">
        <v>30797926.049999997</v>
      </c>
      <c r="K827" s="401">
        <v>42868356.659999996</v>
      </c>
      <c r="L827" s="403">
        <v>0</v>
      </c>
      <c r="M827" s="402">
        <v>0</v>
      </c>
      <c r="N827" s="404">
        <v>564.55889999999988</v>
      </c>
      <c r="O827" s="402">
        <v>7901.33</v>
      </c>
      <c r="P827" s="401">
        <v>7901.33</v>
      </c>
    </row>
    <row r="828" spans="1:16" s="405" customFormat="1" ht="14.25" hidden="1" customHeight="1" x14ac:dyDescent="0.35">
      <c r="A828" s="398" t="s">
        <v>1768</v>
      </c>
      <c r="B828" s="399" t="s">
        <v>1914</v>
      </c>
      <c r="C828" s="399" t="s">
        <v>1915</v>
      </c>
      <c r="D828" s="399" t="s">
        <v>1922</v>
      </c>
      <c r="E828" s="399" t="s">
        <v>1923</v>
      </c>
      <c r="F828" s="400">
        <v>28826355.760000002</v>
      </c>
      <c r="G828" s="401">
        <v>17341842.940000001</v>
      </c>
      <c r="H828" s="401">
        <v>4041897.58</v>
      </c>
      <c r="I828" s="402">
        <v>22461.74</v>
      </c>
      <c r="J828" s="402">
        <v>40077626.160000004</v>
      </c>
      <c r="K828" s="401">
        <v>63754190.68</v>
      </c>
      <c r="L828" s="403">
        <v>0</v>
      </c>
      <c r="M828" s="402">
        <v>1373845.9500000002</v>
      </c>
      <c r="N828" s="404">
        <v>643.32350000000054</v>
      </c>
      <c r="O828" s="402">
        <v>9003.68</v>
      </c>
      <c r="P828" s="401">
        <v>9003.68</v>
      </c>
    </row>
    <row r="829" spans="1:16" s="405" customFormat="1" ht="14.25" hidden="1" customHeight="1" x14ac:dyDescent="0.35">
      <c r="A829" s="398" t="s">
        <v>1768</v>
      </c>
      <c r="B829" s="399" t="s">
        <v>1914</v>
      </c>
      <c r="C829" s="399" t="s">
        <v>1915</v>
      </c>
      <c r="D829" s="399" t="s">
        <v>1924</v>
      </c>
      <c r="E829" s="399" t="s">
        <v>1925</v>
      </c>
      <c r="F829" s="400">
        <v>15059374.51</v>
      </c>
      <c r="G829" s="401">
        <v>8327564.96</v>
      </c>
      <c r="H829" s="401">
        <v>2018716.76</v>
      </c>
      <c r="I829" s="402">
        <v>1233107.03</v>
      </c>
      <c r="J829" s="402">
        <v>28120727.870000001</v>
      </c>
      <c r="K829" s="401">
        <v>41183536.799999997</v>
      </c>
      <c r="L829" s="403">
        <v>0</v>
      </c>
      <c r="M829" s="402">
        <v>0</v>
      </c>
      <c r="N829" s="404">
        <v>382.83970000000039</v>
      </c>
      <c r="O829" s="402">
        <v>5358.06</v>
      </c>
      <c r="P829" s="401">
        <v>5358.06</v>
      </c>
    </row>
    <row r="830" spans="1:16" s="405" customFormat="1" ht="14.25" hidden="1" customHeight="1" x14ac:dyDescent="0.35">
      <c r="A830" s="398" t="s">
        <v>1768</v>
      </c>
      <c r="B830" s="399" t="s">
        <v>1927</v>
      </c>
      <c r="C830" s="399" t="s">
        <v>1928</v>
      </c>
      <c r="D830" s="399" t="s">
        <v>1929</v>
      </c>
      <c r="E830" s="399" t="s">
        <v>1930</v>
      </c>
      <c r="F830" s="400">
        <v>117331996.2</v>
      </c>
      <c r="G830" s="401">
        <v>31956686.440000001</v>
      </c>
      <c r="H830" s="401">
        <v>6397812.3899999997</v>
      </c>
      <c r="I830" s="402">
        <v>80178027.790000007</v>
      </c>
      <c r="J830" s="402">
        <v>373973227.88999999</v>
      </c>
      <c r="K830" s="401">
        <v>492505754.50999999</v>
      </c>
      <c r="L830" s="403">
        <v>0</v>
      </c>
      <c r="M830" s="402">
        <v>0</v>
      </c>
      <c r="N830" s="404">
        <v>27817.10164737999</v>
      </c>
      <c r="O830" s="402">
        <v>389316.34</v>
      </c>
      <c r="P830" s="401">
        <v>389316.34</v>
      </c>
    </row>
    <row r="831" spans="1:16" s="405" customFormat="1" ht="14.25" hidden="1" customHeight="1" x14ac:dyDescent="0.35">
      <c r="A831" s="398" t="s">
        <v>1768</v>
      </c>
      <c r="B831" s="399" t="s">
        <v>1927</v>
      </c>
      <c r="C831" s="399" t="s">
        <v>1928</v>
      </c>
      <c r="D831" s="399" t="s">
        <v>1931</v>
      </c>
      <c r="E831" s="399" t="s">
        <v>1932</v>
      </c>
      <c r="F831" s="400">
        <v>14680154.49</v>
      </c>
      <c r="G831" s="401">
        <v>9525878.2899999991</v>
      </c>
      <c r="H831" s="401">
        <v>2005331.98</v>
      </c>
      <c r="I831" s="402">
        <v>88671.38</v>
      </c>
      <c r="J831" s="402">
        <v>40460025.829999998</v>
      </c>
      <c r="K831" s="401">
        <v>52592912.479999997</v>
      </c>
      <c r="L831" s="403">
        <v>0</v>
      </c>
      <c r="M831" s="402">
        <v>358249.40999999968</v>
      </c>
      <c r="N831" s="404">
        <v>314.82649999999978</v>
      </c>
      <c r="O831" s="402">
        <v>4406.18</v>
      </c>
      <c r="P831" s="401">
        <v>4406.18</v>
      </c>
    </row>
    <row r="832" spans="1:16" s="405" customFormat="1" ht="14.25" hidden="1" customHeight="1" x14ac:dyDescent="0.35">
      <c r="A832" s="398" t="s">
        <v>1768</v>
      </c>
      <c r="B832" s="399" t="s">
        <v>1927</v>
      </c>
      <c r="C832" s="399" t="s">
        <v>1928</v>
      </c>
      <c r="D832" s="399" t="s">
        <v>1933</v>
      </c>
      <c r="E832" s="399" t="s">
        <v>1934</v>
      </c>
      <c r="F832" s="400">
        <v>49411373.549999997</v>
      </c>
      <c r="G832" s="401">
        <v>36895589.649999999</v>
      </c>
      <c r="H832" s="401">
        <v>8343315.96</v>
      </c>
      <c r="I832" s="402">
        <v>7516940.1500000004</v>
      </c>
      <c r="J832" s="402">
        <v>125528586.31</v>
      </c>
      <c r="K832" s="401">
        <v>183060042.06999999</v>
      </c>
      <c r="L832" s="403">
        <v>0</v>
      </c>
      <c r="M832" s="402">
        <v>0</v>
      </c>
      <c r="N832" s="404">
        <v>1892.0057999999997</v>
      </c>
      <c r="O832" s="402">
        <v>26479.71</v>
      </c>
      <c r="P832" s="401">
        <v>26479.71</v>
      </c>
    </row>
    <row r="833" spans="1:16" s="405" customFormat="1" ht="14.25" hidden="1" customHeight="1" x14ac:dyDescent="0.35">
      <c r="A833" s="398" t="s">
        <v>1768</v>
      </c>
      <c r="B833" s="399" t="s">
        <v>1927</v>
      </c>
      <c r="C833" s="399" t="s">
        <v>1928</v>
      </c>
      <c r="D833" s="399" t="s">
        <v>1935</v>
      </c>
      <c r="E833" s="399" t="s">
        <v>1936</v>
      </c>
      <c r="F833" s="400">
        <v>20732878.41</v>
      </c>
      <c r="G833" s="401">
        <v>10717993.6</v>
      </c>
      <c r="H833" s="401">
        <v>2676520.4</v>
      </c>
      <c r="I833" s="402">
        <v>1300768.71</v>
      </c>
      <c r="J833" s="402">
        <v>39473539.829999998</v>
      </c>
      <c r="K833" s="401">
        <v>56821442.539999999</v>
      </c>
      <c r="L833" s="403">
        <v>0</v>
      </c>
      <c r="M833" s="402">
        <v>437885.64999999944</v>
      </c>
      <c r="N833" s="404">
        <v>841.50199999999984</v>
      </c>
      <c r="O833" s="402">
        <v>11777.3</v>
      </c>
      <c r="P833" s="401">
        <v>11777.3</v>
      </c>
    </row>
    <row r="834" spans="1:16" s="405" customFormat="1" ht="14.25" hidden="1" customHeight="1" x14ac:dyDescent="0.35">
      <c r="A834" s="398" t="s">
        <v>1768</v>
      </c>
      <c r="B834" s="399" t="s">
        <v>1927</v>
      </c>
      <c r="C834" s="399" t="s">
        <v>1928</v>
      </c>
      <c r="D834" s="399" t="s">
        <v>1937</v>
      </c>
      <c r="E834" s="399" t="s">
        <v>1938</v>
      </c>
      <c r="F834" s="400">
        <v>21243116.18</v>
      </c>
      <c r="G834" s="401">
        <v>12168274.48</v>
      </c>
      <c r="H834" s="401">
        <v>2800404.77</v>
      </c>
      <c r="I834" s="402">
        <v>2540129.38</v>
      </c>
      <c r="J834" s="402">
        <v>25223676.82</v>
      </c>
      <c r="K834" s="401">
        <v>44568065.450000003</v>
      </c>
      <c r="L834" s="403">
        <v>0</v>
      </c>
      <c r="M834" s="402">
        <v>0</v>
      </c>
      <c r="N834" s="404">
        <v>637.69149999999991</v>
      </c>
      <c r="O834" s="402">
        <v>8924.86</v>
      </c>
      <c r="P834" s="401">
        <v>8924.86</v>
      </c>
    </row>
    <row r="835" spans="1:16" s="405" customFormat="1" ht="14.25" hidden="1" customHeight="1" x14ac:dyDescent="0.35">
      <c r="A835" s="398" t="s">
        <v>1768</v>
      </c>
      <c r="B835" s="399" t="s">
        <v>1927</v>
      </c>
      <c r="C835" s="399" t="s">
        <v>1928</v>
      </c>
      <c r="D835" s="399" t="s">
        <v>1939</v>
      </c>
      <c r="E835" s="399" t="s">
        <v>1940</v>
      </c>
      <c r="F835" s="400">
        <v>51419762.43</v>
      </c>
      <c r="G835" s="401">
        <v>23140502.960000001</v>
      </c>
      <c r="H835" s="401">
        <v>5224284.8600000003</v>
      </c>
      <c r="I835" s="402">
        <v>24615990.600000001</v>
      </c>
      <c r="J835" s="402">
        <v>137031178.19999999</v>
      </c>
      <c r="K835" s="401">
        <v>192979579.62</v>
      </c>
      <c r="L835" s="403">
        <v>0</v>
      </c>
      <c r="M835" s="402">
        <v>0</v>
      </c>
      <c r="N835" s="404">
        <v>5899.8614000000025</v>
      </c>
      <c r="O835" s="402">
        <v>82571.960000000006</v>
      </c>
      <c r="P835" s="401">
        <v>82571.960000000006</v>
      </c>
    </row>
    <row r="836" spans="1:16" s="405" customFormat="1" ht="14.25" hidden="1" customHeight="1" x14ac:dyDescent="0.35">
      <c r="A836" s="398" t="s">
        <v>1768</v>
      </c>
      <c r="B836" s="399" t="s">
        <v>1927</v>
      </c>
      <c r="C836" s="399" t="s">
        <v>1928</v>
      </c>
      <c r="D836" s="399" t="s">
        <v>1941</v>
      </c>
      <c r="E836" s="399" t="s">
        <v>1942</v>
      </c>
      <c r="F836" s="400">
        <v>17051415.93</v>
      </c>
      <c r="G836" s="401">
        <v>13713673.189999999</v>
      </c>
      <c r="H836" s="401">
        <v>2976795.21</v>
      </c>
      <c r="I836" s="402">
        <v>598335.09</v>
      </c>
      <c r="J836" s="402">
        <v>35078574.930000007</v>
      </c>
      <c r="K836" s="401">
        <v>53527330.420000002</v>
      </c>
      <c r="L836" s="403">
        <v>0</v>
      </c>
      <c r="M836" s="402">
        <v>334869.59999999963</v>
      </c>
      <c r="N836" s="404">
        <v>382.60810000000009</v>
      </c>
      <c r="O836" s="402">
        <v>5354.82</v>
      </c>
      <c r="P836" s="401">
        <v>5354.82</v>
      </c>
    </row>
    <row r="837" spans="1:16" s="405" customFormat="1" ht="14.25" hidden="1" customHeight="1" x14ac:dyDescent="0.35">
      <c r="A837" s="398" t="s">
        <v>1768</v>
      </c>
      <c r="B837" s="399" t="s">
        <v>1927</v>
      </c>
      <c r="C837" s="399" t="s">
        <v>1928</v>
      </c>
      <c r="D837" s="399" t="s">
        <v>1943</v>
      </c>
      <c r="E837" s="399" t="s">
        <v>1944</v>
      </c>
      <c r="F837" s="400">
        <v>25288871.68</v>
      </c>
      <c r="G837" s="401">
        <v>14755351.34</v>
      </c>
      <c r="H837" s="401">
        <v>3274682.27</v>
      </c>
      <c r="I837" s="402">
        <v>645528.76</v>
      </c>
      <c r="J837" s="402">
        <v>57174135.149999999</v>
      </c>
      <c r="K837" s="401">
        <v>77458672.519999996</v>
      </c>
      <c r="L837" s="403">
        <v>0</v>
      </c>
      <c r="M837" s="402">
        <v>427615.94999999925</v>
      </c>
      <c r="N837" s="404">
        <v>692.07869999999991</v>
      </c>
      <c r="O837" s="402">
        <v>9686.0400000000009</v>
      </c>
      <c r="P837" s="401">
        <v>9686.0400000000009</v>
      </c>
    </row>
    <row r="838" spans="1:16" s="405" customFormat="1" ht="14.25" hidden="1" customHeight="1" x14ac:dyDescent="0.35">
      <c r="A838" s="398" t="s">
        <v>1768</v>
      </c>
      <c r="B838" s="399" t="s">
        <v>1927</v>
      </c>
      <c r="C838" s="399" t="s">
        <v>1928</v>
      </c>
      <c r="D838" s="399" t="s">
        <v>1945</v>
      </c>
      <c r="E838" s="399" t="s">
        <v>1946</v>
      </c>
      <c r="F838" s="400">
        <v>21702572.289999999</v>
      </c>
      <c r="G838" s="401">
        <v>14203750.33</v>
      </c>
      <c r="H838" s="401">
        <v>3134742.88</v>
      </c>
      <c r="I838" s="402">
        <v>1248010.8</v>
      </c>
      <c r="J838" s="402">
        <v>32053460.82</v>
      </c>
      <c r="K838" s="401">
        <v>52090416.829999998</v>
      </c>
      <c r="L838" s="403">
        <v>0</v>
      </c>
      <c r="M838" s="402">
        <v>48204.140000000596</v>
      </c>
      <c r="N838" s="404">
        <v>539.32920000000001</v>
      </c>
      <c r="O838" s="402">
        <v>7548.22</v>
      </c>
      <c r="P838" s="401">
        <v>7548.22</v>
      </c>
    </row>
    <row r="839" spans="1:16" s="405" customFormat="1" ht="14.25" hidden="1" customHeight="1" x14ac:dyDescent="0.35">
      <c r="A839" s="398" t="s">
        <v>1768</v>
      </c>
      <c r="B839" s="399" t="s">
        <v>1927</v>
      </c>
      <c r="C839" s="399" t="s">
        <v>1928</v>
      </c>
      <c r="D839" s="399" t="s">
        <v>1947</v>
      </c>
      <c r="E839" s="399" t="s">
        <v>1948</v>
      </c>
      <c r="F839" s="400">
        <v>47673348.43</v>
      </c>
      <c r="G839" s="401">
        <v>33058160.780000001</v>
      </c>
      <c r="H839" s="401">
        <v>7582260.7000000002</v>
      </c>
      <c r="I839" s="402">
        <v>3377048.05</v>
      </c>
      <c r="J839" s="402">
        <v>115321787.09999999</v>
      </c>
      <c r="K839" s="401">
        <v>164147233.63</v>
      </c>
      <c r="L839" s="403">
        <v>0</v>
      </c>
      <c r="M839" s="402">
        <v>205678.81999999657</v>
      </c>
      <c r="N839" s="404">
        <v>1512.9446000000005</v>
      </c>
      <c r="O839" s="402">
        <v>21174.53</v>
      </c>
      <c r="P839" s="401">
        <v>21174.53</v>
      </c>
    </row>
    <row r="840" spans="1:16" s="405" customFormat="1" ht="14.25" hidden="1" customHeight="1" x14ac:dyDescent="0.35">
      <c r="A840" s="398" t="s">
        <v>1768</v>
      </c>
      <c r="B840" s="399" t="s">
        <v>1927</v>
      </c>
      <c r="C840" s="399" t="s">
        <v>1928</v>
      </c>
      <c r="D840" s="399" t="s">
        <v>1949</v>
      </c>
      <c r="E840" s="399" t="s">
        <v>1950</v>
      </c>
      <c r="F840" s="400">
        <v>20769935.670000002</v>
      </c>
      <c r="G840" s="401">
        <v>15049703.18</v>
      </c>
      <c r="H840" s="401">
        <v>3358807.03</v>
      </c>
      <c r="I840" s="402">
        <v>319421.76</v>
      </c>
      <c r="J840" s="402">
        <v>39651295.18</v>
      </c>
      <c r="K840" s="401">
        <v>60107433.149999999</v>
      </c>
      <c r="L840" s="403">
        <v>0</v>
      </c>
      <c r="M840" s="402">
        <v>396696.66000000015</v>
      </c>
      <c r="N840" s="404">
        <v>365.53129999999987</v>
      </c>
      <c r="O840" s="402">
        <v>5115.82</v>
      </c>
      <c r="P840" s="401">
        <v>5115.82</v>
      </c>
    </row>
    <row r="841" spans="1:16" s="405" customFormat="1" ht="14.25" hidden="1" customHeight="1" x14ac:dyDescent="0.35">
      <c r="A841" s="398" t="s">
        <v>1952</v>
      </c>
      <c r="B841" s="399" t="s">
        <v>1953</v>
      </c>
      <c r="C841" s="399" t="s">
        <v>1954</v>
      </c>
      <c r="D841" s="399" t="s">
        <v>1955</v>
      </c>
      <c r="E841" s="399" t="s">
        <v>1956</v>
      </c>
      <c r="F841" s="400">
        <v>348605053.18000001</v>
      </c>
      <c r="G841" s="401">
        <v>94825600.739999995</v>
      </c>
      <c r="H841" s="401">
        <v>19772496.260000002</v>
      </c>
      <c r="I841" s="402">
        <v>206732328.75999999</v>
      </c>
      <c r="J841" s="402">
        <v>508257808.30000007</v>
      </c>
      <c r="K841" s="401">
        <v>829588234.05999994</v>
      </c>
      <c r="L841" s="403">
        <v>0</v>
      </c>
      <c r="M841" s="402">
        <v>0</v>
      </c>
      <c r="N841" s="404">
        <v>62461.546449170026</v>
      </c>
      <c r="O841" s="402">
        <v>874185.29</v>
      </c>
      <c r="P841" s="401">
        <v>874185.29</v>
      </c>
    </row>
    <row r="842" spans="1:16" s="405" customFormat="1" ht="14.25" hidden="1" customHeight="1" x14ac:dyDescent="0.35">
      <c r="A842" s="398" t="s">
        <v>1952</v>
      </c>
      <c r="B842" s="399" t="s">
        <v>1953</v>
      </c>
      <c r="C842" s="399" t="s">
        <v>1954</v>
      </c>
      <c r="D842" s="399" t="s">
        <v>1957</v>
      </c>
      <c r="E842" s="399" t="s">
        <v>1958</v>
      </c>
      <c r="F842" s="400">
        <v>140916364.31999999</v>
      </c>
      <c r="G842" s="401">
        <v>42419361.32</v>
      </c>
      <c r="H842" s="401">
        <v>8946871.2300000004</v>
      </c>
      <c r="I842" s="402">
        <v>70391953.230000004</v>
      </c>
      <c r="J842" s="402">
        <v>385510710.56</v>
      </c>
      <c r="K842" s="401">
        <v>507268896.33999997</v>
      </c>
      <c r="L842" s="403">
        <v>0</v>
      </c>
      <c r="M842" s="402">
        <v>0</v>
      </c>
      <c r="N842" s="404">
        <v>29978.521716929921</v>
      </c>
      <c r="O842" s="402">
        <v>419566.66</v>
      </c>
      <c r="P842" s="401">
        <v>419566.66</v>
      </c>
    </row>
    <row r="843" spans="1:16" s="405" customFormat="1" ht="14.25" hidden="1" customHeight="1" x14ac:dyDescent="0.35">
      <c r="A843" s="398" t="s">
        <v>1952</v>
      </c>
      <c r="B843" s="399" t="s">
        <v>1953</v>
      </c>
      <c r="C843" s="399" t="s">
        <v>1954</v>
      </c>
      <c r="D843" s="399" t="s">
        <v>1959</v>
      </c>
      <c r="E843" s="399" t="s">
        <v>1960</v>
      </c>
      <c r="F843" s="400">
        <v>15501985.210000001</v>
      </c>
      <c r="G843" s="401">
        <v>10244759.83</v>
      </c>
      <c r="H843" s="401">
        <v>2154197.85</v>
      </c>
      <c r="I843" s="402">
        <v>69991.039999999994</v>
      </c>
      <c r="J843" s="402">
        <v>32141868.890000001</v>
      </c>
      <c r="K843" s="401">
        <v>44610817.609999999</v>
      </c>
      <c r="L843" s="403">
        <v>0</v>
      </c>
      <c r="M843" s="402">
        <v>1610747.080000001</v>
      </c>
      <c r="N843" s="404">
        <v>826.2607000000005</v>
      </c>
      <c r="O843" s="402">
        <v>11563.99</v>
      </c>
      <c r="P843" s="401">
        <v>11563.99</v>
      </c>
    </row>
    <row r="844" spans="1:16" s="405" customFormat="1" ht="14.25" hidden="1" customHeight="1" x14ac:dyDescent="0.35">
      <c r="A844" s="398" t="s">
        <v>1952</v>
      </c>
      <c r="B844" s="399" t="s">
        <v>1953</v>
      </c>
      <c r="C844" s="399" t="s">
        <v>1954</v>
      </c>
      <c r="D844" s="399" t="s">
        <v>1961</v>
      </c>
      <c r="E844" s="399" t="s">
        <v>1962</v>
      </c>
      <c r="F844" s="400">
        <v>59072898.859999999</v>
      </c>
      <c r="G844" s="401">
        <v>37554425.030000001</v>
      </c>
      <c r="H844" s="401">
        <v>7822185.2699999996</v>
      </c>
      <c r="I844" s="402">
        <v>0</v>
      </c>
      <c r="J844" s="402">
        <v>206474922.06999999</v>
      </c>
      <c r="K844" s="401">
        <v>251851532.37</v>
      </c>
      <c r="L844" s="403">
        <v>0</v>
      </c>
      <c r="M844" s="402">
        <v>3858801.2599999979</v>
      </c>
      <c r="N844" s="404">
        <v>1719.5138999999997</v>
      </c>
      <c r="O844" s="402">
        <v>24065.59</v>
      </c>
      <c r="P844" s="401">
        <v>24065.59</v>
      </c>
    </row>
    <row r="845" spans="1:16" s="405" customFormat="1" ht="14.25" hidden="1" customHeight="1" x14ac:dyDescent="0.35">
      <c r="A845" s="398" t="s">
        <v>1952</v>
      </c>
      <c r="B845" s="399" t="s">
        <v>1953</v>
      </c>
      <c r="C845" s="399" t="s">
        <v>1954</v>
      </c>
      <c r="D845" s="399" t="s">
        <v>1963</v>
      </c>
      <c r="E845" s="399" t="s">
        <v>1964</v>
      </c>
      <c r="F845" s="400">
        <v>55255651.719999999</v>
      </c>
      <c r="G845" s="401">
        <v>28833654.170000002</v>
      </c>
      <c r="H845" s="401">
        <v>6046505.3799999999</v>
      </c>
      <c r="I845" s="402">
        <v>25810222.23</v>
      </c>
      <c r="J845" s="402">
        <v>203388627</v>
      </c>
      <c r="K845" s="401">
        <v>264079008.78</v>
      </c>
      <c r="L845" s="403">
        <v>0</v>
      </c>
      <c r="M845" s="402">
        <v>0</v>
      </c>
      <c r="N845" s="404">
        <v>6782.7589000000125</v>
      </c>
      <c r="O845" s="402">
        <v>94928.61</v>
      </c>
      <c r="P845" s="401">
        <v>94928.61</v>
      </c>
    </row>
    <row r="846" spans="1:16" s="405" customFormat="1" ht="14.25" hidden="1" customHeight="1" x14ac:dyDescent="0.35">
      <c r="A846" s="398" t="s">
        <v>1952</v>
      </c>
      <c r="B846" s="399" t="s">
        <v>1953</v>
      </c>
      <c r="C846" s="399" t="s">
        <v>1954</v>
      </c>
      <c r="D846" s="399" t="s">
        <v>1965</v>
      </c>
      <c r="E846" s="399" t="s">
        <v>1966</v>
      </c>
      <c r="F846" s="400">
        <v>56069629.670000002</v>
      </c>
      <c r="G846" s="401">
        <v>36986316.170000002</v>
      </c>
      <c r="H846" s="401">
        <v>7753578.5800000001</v>
      </c>
      <c r="I846" s="402">
        <v>4368960.63</v>
      </c>
      <c r="J846" s="402">
        <v>147972402.24000001</v>
      </c>
      <c r="K846" s="401">
        <v>197081257.62</v>
      </c>
      <c r="L846" s="403">
        <v>0</v>
      </c>
      <c r="M846" s="402">
        <v>0</v>
      </c>
      <c r="N846" s="404">
        <v>1891.5961999999975</v>
      </c>
      <c r="O846" s="402">
        <v>26473.98</v>
      </c>
      <c r="P846" s="401">
        <v>26473.98</v>
      </c>
    </row>
    <row r="847" spans="1:16" s="405" customFormat="1" ht="14.25" hidden="1" customHeight="1" x14ac:dyDescent="0.35">
      <c r="A847" s="398" t="s">
        <v>1952</v>
      </c>
      <c r="B847" s="399" t="s">
        <v>1953</v>
      </c>
      <c r="C847" s="399" t="s">
        <v>1954</v>
      </c>
      <c r="D847" s="399" t="s">
        <v>1967</v>
      </c>
      <c r="E847" s="399" t="s">
        <v>1968</v>
      </c>
      <c r="F847" s="400">
        <v>50407929.119999997</v>
      </c>
      <c r="G847" s="401">
        <v>33985440.219999999</v>
      </c>
      <c r="H847" s="401">
        <v>7135109.4800000004</v>
      </c>
      <c r="I847" s="402">
        <v>765746.88</v>
      </c>
      <c r="J847" s="402">
        <v>98499372.590000004</v>
      </c>
      <c r="K847" s="401">
        <v>140385669.16999999</v>
      </c>
      <c r="L847" s="403">
        <v>0</v>
      </c>
      <c r="M847" s="402">
        <v>783103.7600000035</v>
      </c>
      <c r="N847" s="404">
        <v>1360.569</v>
      </c>
      <c r="O847" s="402">
        <v>19041.95</v>
      </c>
      <c r="P847" s="401">
        <v>19041.95</v>
      </c>
    </row>
    <row r="848" spans="1:16" s="405" customFormat="1" ht="14.25" hidden="1" customHeight="1" x14ac:dyDescent="0.35">
      <c r="A848" s="398" t="s">
        <v>1952</v>
      </c>
      <c r="B848" s="399" t="s">
        <v>1953</v>
      </c>
      <c r="C848" s="399" t="s">
        <v>1954</v>
      </c>
      <c r="D848" s="399" t="s">
        <v>1969</v>
      </c>
      <c r="E848" s="399" t="s">
        <v>1970</v>
      </c>
      <c r="F848" s="400">
        <v>35429939.340000004</v>
      </c>
      <c r="G848" s="401">
        <v>24908473.77</v>
      </c>
      <c r="H848" s="401">
        <v>5252177.8899999997</v>
      </c>
      <c r="I848" s="402">
        <v>5145613.9000000004</v>
      </c>
      <c r="J848" s="402">
        <v>49661619.980000004</v>
      </c>
      <c r="K848" s="401">
        <v>84967885.540000007</v>
      </c>
      <c r="L848" s="403">
        <v>0</v>
      </c>
      <c r="M848" s="402">
        <v>0</v>
      </c>
      <c r="N848" s="404">
        <v>1507.5096000000005</v>
      </c>
      <c r="O848" s="402">
        <v>21098.46</v>
      </c>
      <c r="P848" s="401">
        <v>21098.46</v>
      </c>
    </row>
    <row r="849" spans="1:16" s="405" customFormat="1" ht="14.25" hidden="1" customHeight="1" x14ac:dyDescent="0.35">
      <c r="A849" s="398" t="s">
        <v>1952</v>
      </c>
      <c r="B849" s="399" t="s">
        <v>1953</v>
      </c>
      <c r="C849" s="399" t="s">
        <v>1954</v>
      </c>
      <c r="D849" s="399" t="s">
        <v>1971</v>
      </c>
      <c r="E849" s="399" t="s">
        <v>1972</v>
      </c>
      <c r="F849" s="400">
        <v>21307510.370000001</v>
      </c>
      <c r="G849" s="401">
        <v>13861367.880000001</v>
      </c>
      <c r="H849" s="401">
        <v>2845382.97</v>
      </c>
      <c r="I849" s="402">
        <v>0</v>
      </c>
      <c r="J849" s="402">
        <v>18784206.899999999</v>
      </c>
      <c r="K849" s="401">
        <v>35490957.75</v>
      </c>
      <c r="L849" s="403">
        <v>0</v>
      </c>
      <c r="M849" s="402">
        <v>919257.05999999912</v>
      </c>
      <c r="N849" s="404">
        <v>263.28050000000002</v>
      </c>
      <c r="O849" s="402">
        <v>3684.76</v>
      </c>
      <c r="P849" s="401">
        <v>3684.76</v>
      </c>
    </row>
    <row r="850" spans="1:16" s="405" customFormat="1" ht="14.25" hidden="1" customHeight="1" x14ac:dyDescent="0.35">
      <c r="A850" s="398" t="s">
        <v>1952</v>
      </c>
      <c r="B850" s="399" t="s">
        <v>1953</v>
      </c>
      <c r="C850" s="399" t="s">
        <v>1954</v>
      </c>
      <c r="D850" s="399" t="s">
        <v>1973</v>
      </c>
      <c r="E850" s="399" t="s">
        <v>1974</v>
      </c>
      <c r="F850" s="400">
        <v>42346714.149999999</v>
      </c>
      <c r="G850" s="401">
        <v>32841113.649999999</v>
      </c>
      <c r="H850" s="401">
        <v>6927494.5700000003</v>
      </c>
      <c r="I850" s="402">
        <v>2708250.5</v>
      </c>
      <c r="J850" s="402">
        <v>142577004.55999997</v>
      </c>
      <c r="K850" s="401">
        <v>185053863.28</v>
      </c>
      <c r="L850" s="403">
        <v>0</v>
      </c>
      <c r="M850" s="402">
        <v>0</v>
      </c>
      <c r="N850" s="404">
        <v>1213.9301000000005</v>
      </c>
      <c r="O850" s="402">
        <v>16989.650000000001</v>
      </c>
      <c r="P850" s="401">
        <v>16989.650000000001</v>
      </c>
    </row>
    <row r="851" spans="1:16" s="405" customFormat="1" ht="14.25" hidden="1" customHeight="1" x14ac:dyDescent="0.35">
      <c r="A851" s="398" t="s">
        <v>1952</v>
      </c>
      <c r="B851" s="399" t="s">
        <v>1953</v>
      </c>
      <c r="C851" s="399" t="s">
        <v>1954</v>
      </c>
      <c r="D851" s="399" t="s">
        <v>1975</v>
      </c>
      <c r="E851" s="399" t="s">
        <v>1976</v>
      </c>
      <c r="F851" s="400">
        <v>46402614.880000003</v>
      </c>
      <c r="G851" s="401">
        <v>32244928.510000002</v>
      </c>
      <c r="H851" s="401">
        <v>6794283.5300000003</v>
      </c>
      <c r="I851" s="402">
        <v>4314664.42</v>
      </c>
      <c r="J851" s="402">
        <v>152726577.10000002</v>
      </c>
      <c r="K851" s="401">
        <v>196080453.56</v>
      </c>
      <c r="L851" s="403">
        <v>0</v>
      </c>
      <c r="M851" s="402">
        <v>0</v>
      </c>
      <c r="N851" s="404">
        <v>1257.1977999999983</v>
      </c>
      <c r="O851" s="402">
        <v>17595.21</v>
      </c>
      <c r="P851" s="401">
        <v>17595.21</v>
      </c>
    </row>
    <row r="852" spans="1:16" s="405" customFormat="1" ht="14.25" hidden="1" customHeight="1" x14ac:dyDescent="0.35">
      <c r="A852" s="398" t="s">
        <v>1952</v>
      </c>
      <c r="B852" s="399" t="s">
        <v>1953</v>
      </c>
      <c r="C852" s="399" t="s">
        <v>1954</v>
      </c>
      <c r="D852" s="399" t="s">
        <v>1977</v>
      </c>
      <c r="E852" s="399" t="s">
        <v>1978</v>
      </c>
      <c r="F852" s="400">
        <v>26352735.59</v>
      </c>
      <c r="G852" s="401">
        <v>13881260.550000001</v>
      </c>
      <c r="H852" s="401">
        <v>2867081.16</v>
      </c>
      <c r="I852" s="402">
        <v>0</v>
      </c>
      <c r="J852" s="402">
        <v>32337932.110000003</v>
      </c>
      <c r="K852" s="401">
        <v>49086273.82</v>
      </c>
      <c r="L852" s="403">
        <v>0</v>
      </c>
      <c r="M852" s="402">
        <v>6411378.0199999996</v>
      </c>
      <c r="N852" s="404">
        <v>527.47289999999987</v>
      </c>
      <c r="O852" s="402">
        <v>7382.29</v>
      </c>
      <c r="P852" s="401">
        <v>7382.29</v>
      </c>
    </row>
    <row r="853" spans="1:16" s="405" customFormat="1" ht="14.25" hidden="1" customHeight="1" x14ac:dyDescent="0.35">
      <c r="A853" s="398" t="s">
        <v>1952</v>
      </c>
      <c r="B853" s="399" t="s">
        <v>1953</v>
      </c>
      <c r="C853" s="399" t="s">
        <v>1954</v>
      </c>
      <c r="D853" s="399" t="s">
        <v>1979</v>
      </c>
      <c r="E853" s="399" t="s">
        <v>1980</v>
      </c>
      <c r="F853" s="400">
        <v>31212159.289999999</v>
      </c>
      <c r="G853" s="401">
        <v>21660019.370000001</v>
      </c>
      <c r="H853" s="401">
        <v>4512525.29</v>
      </c>
      <c r="I853" s="402">
        <v>565942.37</v>
      </c>
      <c r="J853" s="402">
        <v>36080863.390000001</v>
      </c>
      <c r="K853" s="401">
        <v>62819350.420000002</v>
      </c>
      <c r="L853" s="403">
        <v>0</v>
      </c>
      <c r="M853" s="402">
        <v>0</v>
      </c>
      <c r="N853" s="404">
        <v>512.44640000000015</v>
      </c>
      <c r="O853" s="402">
        <v>7171.98</v>
      </c>
      <c r="P853" s="401">
        <v>7171.98</v>
      </c>
    </row>
    <row r="854" spans="1:16" s="405" customFormat="1" ht="14.25" hidden="1" customHeight="1" x14ac:dyDescent="0.35">
      <c r="A854" s="398" t="s">
        <v>1952</v>
      </c>
      <c r="B854" s="399" t="s">
        <v>1953</v>
      </c>
      <c r="C854" s="399" t="s">
        <v>1954</v>
      </c>
      <c r="D854" s="399" t="s">
        <v>1981</v>
      </c>
      <c r="E854" s="399" t="s">
        <v>1982</v>
      </c>
      <c r="F854" s="400">
        <v>31854944.079999998</v>
      </c>
      <c r="G854" s="401">
        <v>25697057.699999999</v>
      </c>
      <c r="H854" s="401">
        <v>5419936.0499999998</v>
      </c>
      <c r="I854" s="402">
        <v>683901.62</v>
      </c>
      <c r="J854" s="402">
        <v>101155600.66</v>
      </c>
      <c r="K854" s="401">
        <v>132956496.03</v>
      </c>
      <c r="L854" s="403">
        <v>0</v>
      </c>
      <c r="M854" s="402">
        <v>0</v>
      </c>
      <c r="N854" s="404">
        <v>521.9495999999998</v>
      </c>
      <c r="O854" s="402">
        <v>7304.98</v>
      </c>
      <c r="P854" s="401">
        <v>7304.98</v>
      </c>
    </row>
    <row r="855" spans="1:16" s="405" customFormat="1" ht="14.25" hidden="1" customHeight="1" x14ac:dyDescent="0.35">
      <c r="A855" s="398" t="s">
        <v>1952</v>
      </c>
      <c r="B855" s="399" t="s">
        <v>1953</v>
      </c>
      <c r="C855" s="399" t="s">
        <v>1954</v>
      </c>
      <c r="D855" s="399" t="s">
        <v>1983</v>
      </c>
      <c r="E855" s="399" t="s">
        <v>1984</v>
      </c>
      <c r="F855" s="400">
        <v>20192505.399999999</v>
      </c>
      <c r="G855" s="401">
        <v>13649291.130000001</v>
      </c>
      <c r="H855" s="401">
        <v>2843112.65</v>
      </c>
      <c r="I855" s="402">
        <v>0</v>
      </c>
      <c r="J855" s="402">
        <v>28276158.260000002</v>
      </c>
      <c r="K855" s="401">
        <v>44768562.039999999</v>
      </c>
      <c r="L855" s="403">
        <v>0</v>
      </c>
      <c r="M855" s="402">
        <v>3042844.0600000005</v>
      </c>
      <c r="N855" s="404">
        <v>284.22830000000005</v>
      </c>
      <c r="O855" s="402">
        <v>3977.94</v>
      </c>
      <c r="P855" s="401">
        <v>3977.94</v>
      </c>
    </row>
    <row r="856" spans="1:16" s="405" customFormat="1" ht="14.25" hidden="1" customHeight="1" x14ac:dyDescent="0.35">
      <c r="A856" s="398" t="s">
        <v>1952</v>
      </c>
      <c r="B856" s="399" t="s">
        <v>1953</v>
      </c>
      <c r="C856" s="399" t="s">
        <v>1954</v>
      </c>
      <c r="D856" s="399" t="s">
        <v>1985</v>
      </c>
      <c r="E856" s="399" t="s">
        <v>1986</v>
      </c>
      <c r="F856" s="400">
        <v>26250526.149999999</v>
      </c>
      <c r="G856" s="401">
        <v>18313669.559999999</v>
      </c>
      <c r="H856" s="401">
        <v>3856674.68</v>
      </c>
      <c r="I856" s="402">
        <v>0</v>
      </c>
      <c r="J856" s="402">
        <v>69409278.590000004</v>
      </c>
      <c r="K856" s="401">
        <v>91579622.829999998</v>
      </c>
      <c r="L856" s="403">
        <v>0</v>
      </c>
      <c r="M856" s="402">
        <v>2565655.6100000003</v>
      </c>
      <c r="N856" s="404">
        <v>379.2516</v>
      </c>
      <c r="O856" s="402">
        <v>5307.84</v>
      </c>
      <c r="P856" s="401">
        <v>5307.84</v>
      </c>
    </row>
    <row r="857" spans="1:16" s="405" customFormat="1" ht="14.25" hidden="1" customHeight="1" x14ac:dyDescent="0.35">
      <c r="A857" s="398" t="s">
        <v>1952</v>
      </c>
      <c r="B857" s="399" t="s">
        <v>1953</v>
      </c>
      <c r="C857" s="399" t="s">
        <v>1954</v>
      </c>
      <c r="D857" s="399" t="s">
        <v>1987</v>
      </c>
      <c r="E857" s="399" t="s">
        <v>1988</v>
      </c>
      <c r="F857" s="400">
        <v>27432624.890000001</v>
      </c>
      <c r="G857" s="401">
        <v>17320810.239999998</v>
      </c>
      <c r="H857" s="401">
        <v>3584026.38</v>
      </c>
      <c r="I857" s="402">
        <v>90859.94</v>
      </c>
      <c r="J857" s="402">
        <v>46735697.140000001</v>
      </c>
      <c r="K857" s="401">
        <v>67731393.700000003</v>
      </c>
      <c r="L857" s="403">
        <v>0</v>
      </c>
      <c r="M857" s="402">
        <v>407359.37000000011</v>
      </c>
      <c r="N857" s="404">
        <v>579.3324999999993</v>
      </c>
      <c r="O857" s="402">
        <v>8108.09</v>
      </c>
      <c r="P857" s="401">
        <v>8108.09</v>
      </c>
    </row>
    <row r="858" spans="1:16" s="405" customFormat="1" ht="14.25" hidden="1" customHeight="1" x14ac:dyDescent="0.35">
      <c r="A858" s="398" t="s">
        <v>1952</v>
      </c>
      <c r="B858" s="399" t="s">
        <v>1990</v>
      </c>
      <c r="C858" s="399" t="s">
        <v>1991</v>
      </c>
      <c r="D858" s="399" t="s">
        <v>1992</v>
      </c>
      <c r="E858" s="399" t="s">
        <v>1993</v>
      </c>
      <c r="F858" s="400">
        <v>84672796.069999993</v>
      </c>
      <c r="G858" s="401">
        <v>32760455.440000001</v>
      </c>
      <c r="H858" s="401">
        <v>6731778.0599999996</v>
      </c>
      <c r="I858" s="402">
        <v>44575165.159999996</v>
      </c>
      <c r="J858" s="402">
        <v>222423996.66999999</v>
      </c>
      <c r="K858" s="401">
        <v>306491395.32999998</v>
      </c>
      <c r="L858" s="403">
        <v>0</v>
      </c>
      <c r="M858" s="402">
        <v>0</v>
      </c>
      <c r="N858" s="404">
        <v>15120.319203770021</v>
      </c>
      <c r="O858" s="402">
        <v>211617.57</v>
      </c>
      <c r="P858" s="401">
        <v>211617.57</v>
      </c>
    </row>
    <row r="859" spans="1:16" s="405" customFormat="1" ht="14.25" hidden="1" customHeight="1" x14ac:dyDescent="0.35">
      <c r="A859" s="398" t="s">
        <v>1952</v>
      </c>
      <c r="B859" s="399" t="s">
        <v>1990</v>
      </c>
      <c r="C859" s="399" t="s">
        <v>1991</v>
      </c>
      <c r="D859" s="399" t="s">
        <v>1994</v>
      </c>
      <c r="E859" s="399" t="s">
        <v>1995</v>
      </c>
      <c r="F859" s="400">
        <v>23688549.73</v>
      </c>
      <c r="G859" s="401">
        <v>15264236.390000001</v>
      </c>
      <c r="H859" s="401">
        <v>3100928.43</v>
      </c>
      <c r="I859" s="402">
        <v>0</v>
      </c>
      <c r="J859" s="402">
        <v>68697381.629999995</v>
      </c>
      <c r="K859" s="401">
        <v>87062546.450000003</v>
      </c>
      <c r="L859" s="403">
        <v>0</v>
      </c>
      <c r="M859" s="402">
        <v>1923315.1799999997</v>
      </c>
      <c r="N859" s="404">
        <v>640.55959999999993</v>
      </c>
      <c r="O859" s="402">
        <v>8965</v>
      </c>
      <c r="P859" s="401">
        <v>8965</v>
      </c>
    </row>
    <row r="860" spans="1:16" s="405" customFormat="1" ht="14.25" hidden="1" customHeight="1" x14ac:dyDescent="0.35">
      <c r="A860" s="398" t="s">
        <v>1952</v>
      </c>
      <c r="B860" s="399" t="s">
        <v>1990</v>
      </c>
      <c r="C860" s="399" t="s">
        <v>1991</v>
      </c>
      <c r="D860" s="399" t="s">
        <v>1996</v>
      </c>
      <c r="E860" s="399" t="s">
        <v>1997</v>
      </c>
      <c r="F860" s="400">
        <v>32777823.289999999</v>
      </c>
      <c r="G860" s="401">
        <v>21275144.34</v>
      </c>
      <c r="H860" s="401">
        <v>4341220.3600000003</v>
      </c>
      <c r="I860" s="402">
        <v>0</v>
      </c>
      <c r="J860" s="402">
        <v>27456752.950000003</v>
      </c>
      <c r="K860" s="401">
        <v>53073117.649999999</v>
      </c>
      <c r="L860" s="403">
        <v>0</v>
      </c>
      <c r="M860" s="402">
        <v>1916664.5600000005</v>
      </c>
      <c r="N860" s="404">
        <v>695.33180000000004</v>
      </c>
      <c r="O860" s="402">
        <v>9731.57</v>
      </c>
      <c r="P860" s="401">
        <v>9731.57</v>
      </c>
    </row>
    <row r="861" spans="1:16" s="405" customFormat="1" ht="14.25" hidden="1" customHeight="1" x14ac:dyDescent="0.35">
      <c r="A861" s="398" t="s">
        <v>1952</v>
      </c>
      <c r="B861" s="399" t="s">
        <v>1990</v>
      </c>
      <c r="C861" s="399" t="s">
        <v>1991</v>
      </c>
      <c r="D861" s="399" t="s">
        <v>1998</v>
      </c>
      <c r="E861" s="399" t="s">
        <v>1999</v>
      </c>
      <c r="F861" s="400">
        <v>31599503.859999999</v>
      </c>
      <c r="G861" s="401">
        <v>20446748.600000001</v>
      </c>
      <c r="H861" s="401">
        <v>4178498.09</v>
      </c>
      <c r="I861" s="402">
        <v>16820.36</v>
      </c>
      <c r="J861" s="402">
        <v>50116174.330000006</v>
      </c>
      <c r="K861" s="401">
        <v>74758241.379999995</v>
      </c>
      <c r="L861" s="403">
        <v>0</v>
      </c>
      <c r="M861" s="402">
        <v>462881.37999999989</v>
      </c>
      <c r="N861" s="404">
        <v>714.28269999999986</v>
      </c>
      <c r="O861" s="402">
        <v>9996.7999999999993</v>
      </c>
      <c r="P861" s="401">
        <v>9996.7999999999993</v>
      </c>
    </row>
    <row r="862" spans="1:16" s="405" customFormat="1" ht="14.25" hidden="1" customHeight="1" x14ac:dyDescent="0.35">
      <c r="A862" s="398" t="s">
        <v>1952</v>
      </c>
      <c r="B862" s="399" t="s">
        <v>1990</v>
      </c>
      <c r="C862" s="399" t="s">
        <v>1991</v>
      </c>
      <c r="D862" s="399" t="s">
        <v>2000</v>
      </c>
      <c r="E862" s="399" t="s">
        <v>2001</v>
      </c>
      <c r="F862" s="400">
        <v>54521341.920000002</v>
      </c>
      <c r="G862" s="401">
        <v>33767915.920000002</v>
      </c>
      <c r="H862" s="401">
        <v>6945985.0899999999</v>
      </c>
      <c r="I862" s="402">
        <v>7513387.2800000003</v>
      </c>
      <c r="J862" s="402">
        <v>105491335.84999999</v>
      </c>
      <c r="K862" s="401">
        <v>153718624.13999999</v>
      </c>
      <c r="L862" s="403">
        <v>0</v>
      </c>
      <c r="M862" s="402">
        <v>0</v>
      </c>
      <c r="N862" s="404">
        <v>2569.6518999999971</v>
      </c>
      <c r="O862" s="402">
        <v>35963.760000000002</v>
      </c>
      <c r="P862" s="401">
        <v>35963.760000000002</v>
      </c>
    </row>
    <row r="863" spans="1:16" s="405" customFormat="1" ht="14.25" hidden="1" customHeight="1" x14ac:dyDescent="0.35">
      <c r="A863" s="398" t="s">
        <v>1952</v>
      </c>
      <c r="B863" s="399" t="s">
        <v>1990</v>
      </c>
      <c r="C863" s="399" t="s">
        <v>1991</v>
      </c>
      <c r="D863" s="399" t="s">
        <v>2002</v>
      </c>
      <c r="E863" s="399" t="s">
        <v>2003</v>
      </c>
      <c r="F863" s="400">
        <v>24513926.379999999</v>
      </c>
      <c r="G863" s="401">
        <v>15211167.09</v>
      </c>
      <c r="H863" s="401">
        <v>3104320.94</v>
      </c>
      <c r="I863" s="402">
        <v>0</v>
      </c>
      <c r="J863" s="402">
        <v>22252707.140000001</v>
      </c>
      <c r="K863" s="401">
        <v>40568195.170000002</v>
      </c>
      <c r="L863" s="403">
        <v>0</v>
      </c>
      <c r="M863" s="402">
        <v>2834684.8600000003</v>
      </c>
      <c r="N863" s="404">
        <v>584.69499999999982</v>
      </c>
      <c r="O863" s="402">
        <v>8183.14</v>
      </c>
      <c r="P863" s="401">
        <v>8183.14</v>
      </c>
    </row>
    <row r="864" spans="1:16" s="405" customFormat="1" ht="14.25" hidden="1" customHeight="1" x14ac:dyDescent="0.35">
      <c r="A864" s="398" t="s">
        <v>1952</v>
      </c>
      <c r="B864" s="399" t="s">
        <v>1990</v>
      </c>
      <c r="C864" s="399" t="s">
        <v>1991</v>
      </c>
      <c r="D864" s="399" t="s">
        <v>2004</v>
      </c>
      <c r="E864" s="399" t="s">
        <v>2005</v>
      </c>
      <c r="F864" s="400">
        <v>21910124.449999999</v>
      </c>
      <c r="G864" s="401">
        <v>12664990.42</v>
      </c>
      <c r="H864" s="401">
        <v>2618982.58</v>
      </c>
      <c r="I864" s="402">
        <v>57445.68</v>
      </c>
      <c r="J864" s="402">
        <v>27732775.460000001</v>
      </c>
      <c r="K864" s="401">
        <v>43074194.140000001</v>
      </c>
      <c r="L864" s="403">
        <v>0</v>
      </c>
      <c r="M864" s="402">
        <v>975772.58999999985</v>
      </c>
      <c r="N864" s="404">
        <v>483.28190000000001</v>
      </c>
      <c r="O864" s="402">
        <v>6763.81</v>
      </c>
      <c r="P864" s="401">
        <v>6763.81</v>
      </c>
    </row>
    <row r="865" spans="1:16" s="405" customFormat="1" ht="14.25" hidden="1" customHeight="1" x14ac:dyDescent="0.35">
      <c r="A865" s="398" t="s">
        <v>1952</v>
      </c>
      <c r="B865" s="399" t="s">
        <v>2007</v>
      </c>
      <c r="C865" s="399" t="s">
        <v>2008</v>
      </c>
      <c r="D865" s="399" t="s">
        <v>2009</v>
      </c>
      <c r="E865" s="399" t="s">
        <v>2010</v>
      </c>
      <c r="F865" s="400">
        <v>210362814.58000001</v>
      </c>
      <c r="G865" s="401">
        <v>44222751.539999999</v>
      </c>
      <c r="H865" s="401">
        <v>9051303.6099999994</v>
      </c>
      <c r="I865" s="402">
        <v>155462813.28</v>
      </c>
      <c r="J865" s="402">
        <v>280355659.80000001</v>
      </c>
      <c r="K865" s="401">
        <v>489092528.23000002</v>
      </c>
      <c r="L865" s="403">
        <v>0</v>
      </c>
      <c r="M865" s="402">
        <v>0</v>
      </c>
      <c r="N865" s="404">
        <v>45391.547232189827</v>
      </c>
      <c r="O865" s="402">
        <v>635280.81999999995</v>
      </c>
      <c r="P865" s="401">
        <v>635280.81999999995</v>
      </c>
    </row>
    <row r="866" spans="1:16" s="405" customFormat="1" ht="14.25" hidden="1" customHeight="1" x14ac:dyDescent="0.35">
      <c r="A866" s="398" t="s">
        <v>1952</v>
      </c>
      <c r="B866" s="399" t="s">
        <v>2007</v>
      </c>
      <c r="C866" s="399" t="s">
        <v>2008</v>
      </c>
      <c r="D866" s="399" t="s">
        <v>2011</v>
      </c>
      <c r="E866" s="399" t="s">
        <v>2012</v>
      </c>
      <c r="F866" s="400">
        <v>60627211.090000004</v>
      </c>
      <c r="G866" s="401">
        <v>36783246.990000002</v>
      </c>
      <c r="H866" s="401">
        <v>7551139.1900000004</v>
      </c>
      <c r="I866" s="402">
        <v>658749.35</v>
      </c>
      <c r="J866" s="402">
        <v>129500338.27</v>
      </c>
      <c r="K866" s="401">
        <v>174493473.80000001</v>
      </c>
      <c r="L866" s="403">
        <v>0</v>
      </c>
      <c r="M866" s="402">
        <v>179206.6099999994</v>
      </c>
      <c r="N866" s="404">
        <v>1948.8205999999991</v>
      </c>
      <c r="O866" s="402">
        <v>27274.87</v>
      </c>
      <c r="P866" s="401">
        <v>27274.87</v>
      </c>
    </row>
    <row r="867" spans="1:16" s="405" customFormat="1" ht="14.25" hidden="1" customHeight="1" x14ac:dyDescent="0.35">
      <c r="A867" s="398" t="s">
        <v>1952</v>
      </c>
      <c r="B867" s="399" t="s">
        <v>2007</v>
      </c>
      <c r="C867" s="399" t="s">
        <v>2008</v>
      </c>
      <c r="D867" s="399" t="s">
        <v>2013</v>
      </c>
      <c r="E867" s="399" t="s">
        <v>2014</v>
      </c>
      <c r="F867" s="400">
        <v>36882510.380000003</v>
      </c>
      <c r="G867" s="401">
        <v>22291032.059999999</v>
      </c>
      <c r="H867" s="401">
        <v>4579530.49</v>
      </c>
      <c r="I867" s="402">
        <v>1114878.45</v>
      </c>
      <c r="J867" s="402">
        <v>106092236.33999999</v>
      </c>
      <c r="K867" s="401">
        <v>134077677.34</v>
      </c>
      <c r="L867" s="403">
        <v>0</v>
      </c>
      <c r="M867" s="402">
        <v>0</v>
      </c>
      <c r="N867" s="404">
        <v>1917.1751000000008</v>
      </c>
      <c r="O867" s="402">
        <v>26831.97</v>
      </c>
      <c r="P867" s="401">
        <v>26831.97</v>
      </c>
    </row>
    <row r="868" spans="1:16" s="405" customFormat="1" ht="14.25" hidden="1" customHeight="1" x14ac:dyDescent="0.35">
      <c r="A868" s="398" t="s">
        <v>1952</v>
      </c>
      <c r="B868" s="399" t="s">
        <v>2007</v>
      </c>
      <c r="C868" s="399" t="s">
        <v>2008</v>
      </c>
      <c r="D868" s="399" t="s">
        <v>2015</v>
      </c>
      <c r="E868" s="399" t="s">
        <v>2016</v>
      </c>
      <c r="F868" s="400">
        <v>47793009.899999999</v>
      </c>
      <c r="G868" s="401">
        <v>32082614.039999999</v>
      </c>
      <c r="H868" s="401">
        <v>6582433.9800000004</v>
      </c>
      <c r="I868" s="402">
        <v>1360107.58</v>
      </c>
      <c r="J868" s="402">
        <v>55146721.399999991</v>
      </c>
      <c r="K868" s="401">
        <v>95171877</v>
      </c>
      <c r="L868" s="403">
        <v>0</v>
      </c>
      <c r="M868" s="402">
        <v>749009.89000000153</v>
      </c>
      <c r="N868" s="404">
        <v>1059.7276999999997</v>
      </c>
      <c r="O868" s="402">
        <v>14831.5</v>
      </c>
      <c r="P868" s="401">
        <v>14831.5</v>
      </c>
    </row>
    <row r="869" spans="1:16" s="405" customFormat="1" ht="14.25" hidden="1" customHeight="1" x14ac:dyDescent="0.35">
      <c r="A869" s="398" t="s">
        <v>1952</v>
      </c>
      <c r="B869" s="399" t="s">
        <v>2007</v>
      </c>
      <c r="C869" s="399" t="s">
        <v>2008</v>
      </c>
      <c r="D869" s="399" t="s">
        <v>2017</v>
      </c>
      <c r="E869" s="399" t="s">
        <v>2018</v>
      </c>
      <c r="F869" s="400">
        <v>34710794.280000001</v>
      </c>
      <c r="G869" s="401">
        <v>23165903.48</v>
      </c>
      <c r="H869" s="401">
        <v>4759316.7699999996</v>
      </c>
      <c r="I869" s="402">
        <v>4713169.71</v>
      </c>
      <c r="J869" s="402">
        <v>43920482.170000002</v>
      </c>
      <c r="K869" s="401">
        <v>76558872.129999995</v>
      </c>
      <c r="L869" s="403">
        <v>0</v>
      </c>
      <c r="M869" s="402">
        <v>0</v>
      </c>
      <c r="N869" s="404">
        <v>1160.5295999999996</v>
      </c>
      <c r="O869" s="402">
        <v>16242.28</v>
      </c>
      <c r="P869" s="401">
        <v>16242.28</v>
      </c>
    </row>
    <row r="870" spans="1:16" s="405" customFormat="1" ht="14.25" hidden="1" customHeight="1" x14ac:dyDescent="0.35">
      <c r="A870" s="398" t="s">
        <v>1952</v>
      </c>
      <c r="B870" s="399" t="s">
        <v>2007</v>
      </c>
      <c r="C870" s="399" t="s">
        <v>2008</v>
      </c>
      <c r="D870" s="399" t="s">
        <v>2019</v>
      </c>
      <c r="E870" s="399" t="s">
        <v>2020</v>
      </c>
      <c r="F870" s="400">
        <v>59294705.020000003</v>
      </c>
      <c r="G870" s="401">
        <v>36339104.539999999</v>
      </c>
      <c r="H870" s="401">
        <v>7469329.3799999999</v>
      </c>
      <c r="I870" s="402">
        <v>11267707.83</v>
      </c>
      <c r="J870" s="402">
        <v>66868529.780000001</v>
      </c>
      <c r="K870" s="401">
        <v>121944671.53</v>
      </c>
      <c r="L870" s="403">
        <v>0</v>
      </c>
      <c r="M870" s="402">
        <v>0</v>
      </c>
      <c r="N870" s="404">
        <v>4300.7232999999997</v>
      </c>
      <c r="O870" s="402">
        <v>60191.1</v>
      </c>
      <c r="P870" s="401">
        <v>60191.1</v>
      </c>
    </row>
    <row r="871" spans="1:16" s="405" customFormat="1" ht="14.25" hidden="1" customHeight="1" x14ac:dyDescent="0.35">
      <c r="A871" s="398" t="s">
        <v>1952</v>
      </c>
      <c r="B871" s="399" t="s">
        <v>2007</v>
      </c>
      <c r="C871" s="399" t="s">
        <v>2008</v>
      </c>
      <c r="D871" s="399" t="s">
        <v>2021</v>
      </c>
      <c r="E871" s="399" t="s">
        <v>2022</v>
      </c>
      <c r="F871" s="400">
        <v>34509926.060000002</v>
      </c>
      <c r="G871" s="401">
        <v>22523365.699999999</v>
      </c>
      <c r="H871" s="401">
        <v>4627099.03</v>
      </c>
      <c r="I871" s="402">
        <v>5460013.4199999999</v>
      </c>
      <c r="J871" s="402">
        <v>37305552.760000005</v>
      </c>
      <c r="K871" s="401">
        <v>69916030.909999996</v>
      </c>
      <c r="L871" s="403">
        <v>0</v>
      </c>
      <c r="M871" s="402">
        <v>0</v>
      </c>
      <c r="N871" s="404">
        <v>1247.9133999999999</v>
      </c>
      <c r="O871" s="402">
        <v>17465.27</v>
      </c>
      <c r="P871" s="401">
        <v>17465.27</v>
      </c>
    </row>
    <row r="872" spans="1:16" s="405" customFormat="1" ht="14.25" hidden="1" customHeight="1" x14ac:dyDescent="0.35">
      <c r="A872" s="398" t="s">
        <v>1952</v>
      </c>
      <c r="B872" s="399" t="s">
        <v>2007</v>
      </c>
      <c r="C872" s="399" t="s">
        <v>2008</v>
      </c>
      <c r="D872" s="399" t="s">
        <v>2023</v>
      </c>
      <c r="E872" s="399" t="s">
        <v>2024</v>
      </c>
      <c r="F872" s="400">
        <v>25218405.93</v>
      </c>
      <c r="G872" s="401">
        <v>15627188.960000001</v>
      </c>
      <c r="H872" s="401">
        <v>3204222.77</v>
      </c>
      <c r="I872" s="402">
        <v>0</v>
      </c>
      <c r="J872" s="402">
        <v>23541420.23</v>
      </c>
      <c r="K872" s="401">
        <v>42372831.960000001</v>
      </c>
      <c r="L872" s="403">
        <v>0</v>
      </c>
      <c r="M872" s="402">
        <v>1291322.379999999</v>
      </c>
      <c r="N872" s="404">
        <v>1152.1569999999983</v>
      </c>
      <c r="O872" s="402">
        <v>16125.1</v>
      </c>
      <c r="P872" s="401">
        <v>16125.1</v>
      </c>
    </row>
    <row r="873" spans="1:16" s="405" customFormat="1" ht="14.25" hidden="1" customHeight="1" x14ac:dyDescent="0.35">
      <c r="A873" s="398" t="s">
        <v>1952</v>
      </c>
      <c r="B873" s="399" t="s">
        <v>2007</v>
      </c>
      <c r="C873" s="399" t="s">
        <v>2008</v>
      </c>
      <c r="D873" s="399" t="s">
        <v>2025</v>
      </c>
      <c r="E873" s="399" t="s">
        <v>2026</v>
      </c>
      <c r="F873" s="400">
        <v>30682352.98</v>
      </c>
      <c r="G873" s="401">
        <v>18480624.510000002</v>
      </c>
      <c r="H873" s="401">
        <v>3782080.97</v>
      </c>
      <c r="I873" s="402">
        <v>2136446.67</v>
      </c>
      <c r="J873" s="402">
        <v>15294556.469999999</v>
      </c>
      <c r="K873" s="401">
        <v>39693708.619999997</v>
      </c>
      <c r="L873" s="403">
        <v>0</v>
      </c>
      <c r="M873" s="402">
        <v>0</v>
      </c>
      <c r="N873" s="404">
        <v>882.10899999999992</v>
      </c>
      <c r="O873" s="402">
        <v>12345.62</v>
      </c>
      <c r="P873" s="401">
        <v>12345.62</v>
      </c>
    </row>
    <row r="874" spans="1:16" s="405" customFormat="1" ht="14.25" hidden="1" customHeight="1" x14ac:dyDescent="0.35">
      <c r="A874" s="398" t="s">
        <v>1952</v>
      </c>
      <c r="B874" s="399" t="s">
        <v>2007</v>
      </c>
      <c r="C874" s="399" t="s">
        <v>2008</v>
      </c>
      <c r="D874" s="399" t="s">
        <v>2027</v>
      </c>
      <c r="E874" s="399" t="s">
        <v>2028</v>
      </c>
      <c r="F874" s="400">
        <v>24753214.739999998</v>
      </c>
      <c r="G874" s="401">
        <v>14143726.359999999</v>
      </c>
      <c r="H874" s="401">
        <v>2897770.23</v>
      </c>
      <c r="I874" s="402">
        <v>600823.56999999995</v>
      </c>
      <c r="J874" s="402">
        <v>11097420.629999999</v>
      </c>
      <c r="K874" s="401">
        <v>28739740.789999999</v>
      </c>
      <c r="L874" s="403">
        <v>0</v>
      </c>
      <c r="M874" s="402">
        <v>339638.52999999933</v>
      </c>
      <c r="N874" s="404">
        <v>404.94190000000009</v>
      </c>
      <c r="O874" s="402">
        <v>5667.39</v>
      </c>
      <c r="P874" s="401">
        <v>5667.39</v>
      </c>
    </row>
    <row r="875" spans="1:16" s="405" customFormat="1" ht="14.25" hidden="1" customHeight="1" x14ac:dyDescent="0.35">
      <c r="A875" s="398" t="s">
        <v>1952</v>
      </c>
      <c r="B875" s="399" t="s">
        <v>2030</v>
      </c>
      <c r="C875" s="399" t="s">
        <v>2031</v>
      </c>
      <c r="D875" s="399" t="s">
        <v>2032</v>
      </c>
      <c r="E875" s="399" t="s">
        <v>2033</v>
      </c>
      <c r="F875" s="400">
        <v>94564393.060000002</v>
      </c>
      <c r="G875" s="401">
        <v>25913616.300000001</v>
      </c>
      <c r="H875" s="401">
        <v>5190745.1500000004</v>
      </c>
      <c r="I875" s="402">
        <v>111761356.04000001</v>
      </c>
      <c r="J875" s="402">
        <v>310978192.14999998</v>
      </c>
      <c r="K875" s="401">
        <v>453843909.63999999</v>
      </c>
      <c r="L875" s="403">
        <v>0</v>
      </c>
      <c r="M875" s="402">
        <v>0</v>
      </c>
      <c r="N875" s="404">
        <v>36757.522217070044</v>
      </c>
      <c r="O875" s="402">
        <v>514442.67</v>
      </c>
      <c r="P875" s="401">
        <v>514442.67</v>
      </c>
    </row>
    <row r="876" spans="1:16" s="405" customFormat="1" ht="14.25" hidden="1" customHeight="1" x14ac:dyDescent="0.35">
      <c r="A876" s="398" t="s">
        <v>1952</v>
      </c>
      <c r="B876" s="399" t="s">
        <v>2030</v>
      </c>
      <c r="C876" s="399" t="s">
        <v>2031</v>
      </c>
      <c r="D876" s="399" t="s">
        <v>2034</v>
      </c>
      <c r="E876" s="399" t="s">
        <v>2035</v>
      </c>
      <c r="F876" s="400">
        <v>28779759.760000002</v>
      </c>
      <c r="G876" s="401">
        <v>20396068.43</v>
      </c>
      <c r="H876" s="401">
        <v>4074746.64</v>
      </c>
      <c r="I876" s="402">
        <v>0</v>
      </c>
      <c r="J876" s="402">
        <v>138647656.5</v>
      </c>
      <c r="K876" s="401">
        <v>163118471.56999999</v>
      </c>
      <c r="L876" s="403">
        <v>0</v>
      </c>
      <c r="M876" s="402">
        <v>1707703.96</v>
      </c>
      <c r="N876" s="404">
        <v>300.0333</v>
      </c>
      <c r="O876" s="402">
        <v>4199.1400000000003</v>
      </c>
      <c r="P876" s="401">
        <v>4199.1400000000003</v>
      </c>
    </row>
    <row r="877" spans="1:16" s="405" customFormat="1" ht="14.25" hidden="1" customHeight="1" x14ac:dyDescent="0.35">
      <c r="A877" s="398" t="s">
        <v>1952</v>
      </c>
      <c r="B877" s="399" t="s">
        <v>2030</v>
      </c>
      <c r="C877" s="399" t="s">
        <v>2031</v>
      </c>
      <c r="D877" s="399" t="s">
        <v>2036</v>
      </c>
      <c r="E877" s="399" t="s">
        <v>2037</v>
      </c>
      <c r="F877" s="400">
        <v>24230826.239999998</v>
      </c>
      <c r="G877" s="401">
        <v>16449112.470000001</v>
      </c>
      <c r="H877" s="401">
        <v>3288480.15</v>
      </c>
      <c r="I877" s="402">
        <v>0</v>
      </c>
      <c r="J877" s="402">
        <v>78791731.159999996</v>
      </c>
      <c r="K877" s="401">
        <v>98529323.780000001</v>
      </c>
      <c r="L877" s="403">
        <v>0</v>
      </c>
      <c r="M877" s="402">
        <v>1804614.7000000002</v>
      </c>
      <c r="N877" s="404">
        <v>614.16929999999979</v>
      </c>
      <c r="O877" s="402">
        <v>8595.65</v>
      </c>
      <c r="P877" s="401">
        <v>8595.65</v>
      </c>
    </row>
    <row r="878" spans="1:16" s="405" customFormat="1" ht="14.25" hidden="1" customHeight="1" x14ac:dyDescent="0.35">
      <c r="A878" s="398" t="s">
        <v>1952</v>
      </c>
      <c r="B878" s="399" t="s">
        <v>2030</v>
      </c>
      <c r="C878" s="399" t="s">
        <v>2031</v>
      </c>
      <c r="D878" s="399" t="s">
        <v>2038</v>
      </c>
      <c r="E878" s="399" t="s">
        <v>2039</v>
      </c>
      <c r="F878" s="400">
        <v>30517902.789999999</v>
      </c>
      <c r="G878" s="401">
        <v>20007672.219999999</v>
      </c>
      <c r="H878" s="401">
        <v>3981924.83</v>
      </c>
      <c r="I878" s="402">
        <v>0</v>
      </c>
      <c r="J878" s="402">
        <v>92679223.480000004</v>
      </c>
      <c r="K878" s="401">
        <v>116668820.53</v>
      </c>
      <c r="L878" s="403">
        <v>0</v>
      </c>
      <c r="M878" s="402">
        <v>2540351.7299999995</v>
      </c>
      <c r="N878" s="404">
        <v>538.03540000000021</v>
      </c>
      <c r="O878" s="402">
        <v>7530.12</v>
      </c>
      <c r="P878" s="401">
        <v>7530.12</v>
      </c>
    </row>
    <row r="879" spans="1:16" s="405" customFormat="1" ht="14.25" hidden="1" customHeight="1" x14ac:dyDescent="0.35">
      <c r="A879" s="398" t="s">
        <v>1952</v>
      </c>
      <c r="B879" s="399" t="s">
        <v>2030</v>
      </c>
      <c r="C879" s="399" t="s">
        <v>2031</v>
      </c>
      <c r="D879" s="399" t="s">
        <v>2040</v>
      </c>
      <c r="E879" s="399" t="s">
        <v>2041</v>
      </c>
      <c r="F879" s="400">
        <v>36623724.799999997</v>
      </c>
      <c r="G879" s="401">
        <v>24041301.920000002</v>
      </c>
      <c r="H879" s="401">
        <v>4809137.07</v>
      </c>
      <c r="I879" s="402">
        <v>336120.69</v>
      </c>
      <c r="J879" s="402">
        <v>175937634.90000001</v>
      </c>
      <c r="K879" s="401">
        <v>205124194.58000001</v>
      </c>
      <c r="L879" s="403">
        <v>0</v>
      </c>
      <c r="M879" s="402">
        <v>539608.19999999925</v>
      </c>
      <c r="N879" s="404">
        <v>2309.8053999999997</v>
      </c>
      <c r="O879" s="402">
        <v>32327.06</v>
      </c>
      <c r="P879" s="401">
        <v>32327.06</v>
      </c>
    </row>
    <row r="880" spans="1:16" s="405" customFormat="1" ht="14.25" hidden="1" customHeight="1" x14ac:dyDescent="0.35">
      <c r="A880" s="398" t="s">
        <v>1952</v>
      </c>
      <c r="B880" s="399" t="s">
        <v>2030</v>
      </c>
      <c r="C880" s="399" t="s">
        <v>2031</v>
      </c>
      <c r="D880" s="399" t="s">
        <v>2042</v>
      </c>
      <c r="E880" s="399" t="s">
        <v>2043</v>
      </c>
      <c r="F880" s="400">
        <v>31970764.600000001</v>
      </c>
      <c r="G880" s="401">
        <v>22022159.210000001</v>
      </c>
      <c r="H880" s="401">
        <v>4406038.2300000004</v>
      </c>
      <c r="I880" s="402">
        <v>0</v>
      </c>
      <c r="J880" s="402">
        <v>98956096.149999991</v>
      </c>
      <c r="K880" s="401">
        <v>125384293.59</v>
      </c>
      <c r="L880" s="403">
        <v>0</v>
      </c>
      <c r="M880" s="402">
        <v>2374271.8499999996</v>
      </c>
      <c r="N880" s="404">
        <v>515.51630000000011</v>
      </c>
      <c r="O880" s="402">
        <v>7214.95</v>
      </c>
      <c r="P880" s="401">
        <v>7214.95</v>
      </c>
    </row>
    <row r="881" spans="1:16" s="405" customFormat="1" ht="14.25" hidden="1" customHeight="1" x14ac:dyDescent="0.35">
      <c r="A881" s="398" t="s">
        <v>1952</v>
      </c>
      <c r="B881" s="399" t="s">
        <v>2030</v>
      </c>
      <c r="C881" s="399" t="s">
        <v>2031</v>
      </c>
      <c r="D881" s="399" t="s">
        <v>2044</v>
      </c>
      <c r="E881" s="399" t="s">
        <v>2045</v>
      </c>
      <c r="F881" s="400">
        <v>15554373.369999999</v>
      </c>
      <c r="G881" s="401">
        <v>9255831.9800000004</v>
      </c>
      <c r="H881" s="401">
        <v>1843747.83</v>
      </c>
      <c r="I881" s="402">
        <v>0</v>
      </c>
      <c r="J881" s="402">
        <v>38022228.319999993</v>
      </c>
      <c r="K881" s="401">
        <v>49121808.130000003</v>
      </c>
      <c r="L881" s="403">
        <v>0</v>
      </c>
      <c r="M881" s="402">
        <v>3627263.3000000007</v>
      </c>
      <c r="N881" s="404">
        <v>394.63340000000005</v>
      </c>
      <c r="O881" s="402">
        <v>5523.12</v>
      </c>
      <c r="P881" s="401">
        <v>5523.12</v>
      </c>
    </row>
    <row r="882" spans="1:16" s="405" customFormat="1" ht="14.25" hidden="1" customHeight="1" x14ac:dyDescent="0.35">
      <c r="A882" s="398" t="s">
        <v>1952</v>
      </c>
      <c r="B882" s="399" t="s">
        <v>2030</v>
      </c>
      <c r="C882" s="399" t="s">
        <v>2031</v>
      </c>
      <c r="D882" s="399" t="s">
        <v>2046</v>
      </c>
      <c r="E882" s="399" t="s">
        <v>2047</v>
      </c>
      <c r="F882" s="400">
        <v>34110468.729999997</v>
      </c>
      <c r="G882" s="401">
        <v>24076565.68</v>
      </c>
      <c r="H882" s="401">
        <v>4807406.42</v>
      </c>
      <c r="I882" s="402">
        <v>0</v>
      </c>
      <c r="J882" s="402">
        <v>57203145.25999999</v>
      </c>
      <c r="K882" s="401">
        <v>86087117.359999999</v>
      </c>
      <c r="L882" s="403">
        <v>0</v>
      </c>
      <c r="M882" s="402">
        <v>740578.66000000015</v>
      </c>
      <c r="N882" s="404">
        <v>532.1862000000001</v>
      </c>
      <c r="O882" s="402">
        <v>7448.25</v>
      </c>
      <c r="P882" s="401">
        <v>7448.25</v>
      </c>
    </row>
    <row r="883" spans="1:16" s="405" customFormat="1" ht="14.25" hidden="1" customHeight="1" x14ac:dyDescent="0.35">
      <c r="A883" s="398" t="s">
        <v>1952</v>
      </c>
      <c r="B883" s="399" t="s">
        <v>2030</v>
      </c>
      <c r="C883" s="399" t="s">
        <v>2031</v>
      </c>
      <c r="D883" s="399" t="s">
        <v>2048</v>
      </c>
      <c r="E883" s="399" t="s">
        <v>2049</v>
      </c>
      <c r="F883" s="400">
        <v>19902616.359999999</v>
      </c>
      <c r="G883" s="401">
        <v>13050651.08</v>
      </c>
      <c r="H883" s="401">
        <v>2605375.87</v>
      </c>
      <c r="I883" s="402">
        <v>0</v>
      </c>
      <c r="J883" s="402">
        <v>49799969.380000003</v>
      </c>
      <c r="K883" s="401">
        <v>65455996.329999998</v>
      </c>
      <c r="L883" s="403">
        <v>0</v>
      </c>
      <c r="M883" s="402">
        <v>2014316.5099999998</v>
      </c>
      <c r="N883" s="404">
        <v>389.83970000000028</v>
      </c>
      <c r="O883" s="402">
        <v>5456.03</v>
      </c>
      <c r="P883" s="401">
        <v>5456.03</v>
      </c>
    </row>
    <row r="884" spans="1:16" s="405" customFormat="1" ht="14.25" hidden="1" customHeight="1" x14ac:dyDescent="0.35">
      <c r="A884" s="398" t="s">
        <v>1952</v>
      </c>
      <c r="B884" s="399" t="s">
        <v>2030</v>
      </c>
      <c r="C884" s="399" t="s">
        <v>2031</v>
      </c>
      <c r="D884" s="399" t="s">
        <v>2050</v>
      </c>
      <c r="E884" s="399" t="s">
        <v>2051</v>
      </c>
      <c r="F884" s="400">
        <v>29326907.32</v>
      </c>
      <c r="G884" s="401">
        <v>18967055.690000001</v>
      </c>
      <c r="H884" s="401">
        <v>3792497.9</v>
      </c>
      <c r="I884" s="402">
        <v>0</v>
      </c>
      <c r="J884" s="402">
        <v>54309289.990000002</v>
      </c>
      <c r="K884" s="401">
        <v>77068843.579999998</v>
      </c>
      <c r="L884" s="403">
        <v>0</v>
      </c>
      <c r="M884" s="402">
        <v>1226750.9700000007</v>
      </c>
      <c r="N884" s="404">
        <v>543.20369999999991</v>
      </c>
      <c r="O884" s="402">
        <v>7602.45</v>
      </c>
      <c r="P884" s="401">
        <v>7602.45</v>
      </c>
    </row>
    <row r="885" spans="1:16" s="405" customFormat="1" ht="14.25" hidden="1" customHeight="1" x14ac:dyDescent="0.35">
      <c r="A885" s="398" t="s">
        <v>1952</v>
      </c>
      <c r="B885" s="399" t="s">
        <v>2030</v>
      </c>
      <c r="C885" s="399" t="s">
        <v>2031</v>
      </c>
      <c r="D885" s="399" t="s">
        <v>2052</v>
      </c>
      <c r="E885" s="399" t="s">
        <v>2053</v>
      </c>
      <c r="F885" s="400">
        <v>23335048.129999999</v>
      </c>
      <c r="G885" s="401">
        <v>16560585.560000001</v>
      </c>
      <c r="H885" s="401">
        <v>3311613.27</v>
      </c>
      <c r="I885" s="402">
        <v>0</v>
      </c>
      <c r="J885" s="402">
        <v>52244419.670000002</v>
      </c>
      <c r="K885" s="401">
        <v>72116618.5</v>
      </c>
      <c r="L885" s="403">
        <v>0</v>
      </c>
      <c r="M885" s="402">
        <v>533035.55000000028</v>
      </c>
      <c r="N885" s="404">
        <v>360.03399999999999</v>
      </c>
      <c r="O885" s="402">
        <v>5038.88</v>
      </c>
      <c r="P885" s="401">
        <v>5038.88</v>
      </c>
    </row>
    <row r="886" spans="1:16" s="405" customFormat="1" ht="14.25" hidden="1" customHeight="1" x14ac:dyDescent="0.35">
      <c r="A886" s="398" t="s">
        <v>1952</v>
      </c>
      <c r="B886" s="399" t="s">
        <v>2055</v>
      </c>
      <c r="C886" s="399" t="s">
        <v>2056</v>
      </c>
      <c r="D886" s="399" t="s">
        <v>2057</v>
      </c>
      <c r="E886" s="399" t="s">
        <v>2058</v>
      </c>
      <c r="F886" s="400">
        <v>138789790.31999999</v>
      </c>
      <c r="G886" s="401">
        <v>25790436.359999999</v>
      </c>
      <c r="H886" s="401">
        <v>8486919.0700000003</v>
      </c>
      <c r="I886" s="402">
        <v>643500</v>
      </c>
      <c r="J886" s="402">
        <v>322417823.26999998</v>
      </c>
      <c r="K886" s="401">
        <v>373338678.69999999</v>
      </c>
      <c r="L886" s="403">
        <v>0</v>
      </c>
      <c r="M886" s="402">
        <v>5710250.5500000119</v>
      </c>
      <c r="N886" s="404">
        <v>18794.185270339982</v>
      </c>
      <c r="O886" s="402">
        <v>263035.44</v>
      </c>
      <c r="P886" s="401">
        <v>263035.44</v>
      </c>
    </row>
    <row r="887" spans="1:16" s="405" customFormat="1" ht="14.25" hidden="1" customHeight="1" x14ac:dyDescent="0.35">
      <c r="A887" s="398" t="s">
        <v>1952</v>
      </c>
      <c r="B887" s="399" t="s">
        <v>2055</v>
      </c>
      <c r="C887" s="399" t="s">
        <v>2056</v>
      </c>
      <c r="D887" s="399" t="s">
        <v>2059</v>
      </c>
      <c r="E887" s="399" t="s">
        <v>2060</v>
      </c>
      <c r="F887" s="400">
        <v>32989568.82</v>
      </c>
      <c r="G887" s="401">
        <v>20373180.84</v>
      </c>
      <c r="H887" s="401">
        <v>4143014.41</v>
      </c>
      <c r="I887" s="402">
        <v>0</v>
      </c>
      <c r="J887" s="402">
        <v>103610341.56999999</v>
      </c>
      <c r="K887" s="401">
        <v>128126536.81999999</v>
      </c>
      <c r="L887" s="403">
        <v>0</v>
      </c>
      <c r="M887" s="402">
        <v>8016277.7999999989</v>
      </c>
      <c r="N887" s="404">
        <v>1607.3310999999999</v>
      </c>
      <c r="O887" s="402">
        <v>22495.52</v>
      </c>
      <c r="P887" s="401">
        <v>22495.52</v>
      </c>
    </row>
    <row r="888" spans="1:16" s="405" customFormat="1" ht="14.25" hidden="1" customHeight="1" x14ac:dyDescent="0.35">
      <c r="A888" s="398" t="s">
        <v>1952</v>
      </c>
      <c r="B888" s="399" t="s">
        <v>2055</v>
      </c>
      <c r="C888" s="399" t="s">
        <v>2056</v>
      </c>
      <c r="D888" s="399" t="s">
        <v>2061</v>
      </c>
      <c r="E888" s="399" t="s">
        <v>2062</v>
      </c>
      <c r="F888" s="400">
        <v>44708210.409999996</v>
      </c>
      <c r="G888" s="401">
        <v>30726916.649999999</v>
      </c>
      <c r="H888" s="401">
        <v>6280823.1500000004</v>
      </c>
      <c r="I888" s="402">
        <v>0</v>
      </c>
      <c r="J888" s="402">
        <v>93105132.289999992</v>
      </c>
      <c r="K888" s="401">
        <v>130112872.09</v>
      </c>
      <c r="L888" s="403">
        <v>0</v>
      </c>
      <c r="M888" s="402">
        <v>3351180.4299999997</v>
      </c>
      <c r="N888" s="404">
        <v>929.44979999999896</v>
      </c>
      <c r="O888" s="402">
        <v>13008.18</v>
      </c>
      <c r="P888" s="401">
        <v>13008.18</v>
      </c>
    </row>
    <row r="889" spans="1:16" s="405" customFormat="1" ht="14.25" hidden="1" customHeight="1" x14ac:dyDescent="0.35">
      <c r="A889" s="398" t="s">
        <v>1952</v>
      </c>
      <c r="B889" s="399" t="s">
        <v>2055</v>
      </c>
      <c r="C889" s="399" t="s">
        <v>2056</v>
      </c>
      <c r="D889" s="399" t="s">
        <v>2063</v>
      </c>
      <c r="E889" s="399" t="s">
        <v>2064</v>
      </c>
      <c r="F889" s="400">
        <v>16869014.670000002</v>
      </c>
      <c r="G889" s="401">
        <v>11804131.289999999</v>
      </c>
      <c r="H889" s="401">
        <v>2417650.06</v>
      </c>
      <c r="I889" s="402">
        <v>0</v>
      </c>
      <c r="J889" s="402">
        <v>55695024.13000001</v>
      </c>
      <c r="K889" s="401">
        <v>69916805.480000004</v>
      </c>
      <c r="L889" s="403">
        <v>0</v>
      </c>
      <c r="M889" s="402">
        <v>2360922.71</v>
      </c>
      <c r="N889" s="404">
        <v>692.47039999999981</v>
      </c>
      <c r="O889" s="402">
        <v>9691.52</v>
      </c>
      <c r="P889" s="401">
        <v>9691.52</v>
      </c>
    </row>
    <row r="890" spans="1:16" s="405" customFormat="1" ht="14.25" hidden="1" customHeight="1" x14ac:dyDescent="0.35">
      <c r="A890" s="398" t="s">
        <v>1952</v>
      </c>
      <c r="B890" s="399" t="s">
        <v>2055</v>
      </c>
      <c r="C890" s="399" t="s">
        <v>2056</v>
      </c>
      <c r="D890" s="399" t="s">
        <v>2065</v>
      </c>
      <c r="E890" s="399" t="s">
        <v>2066</v>
      </c>
      <c r="F890" s="400">
        <v>38369334.450000003</v>
      </c>
      <c r="G890" s="401">
        <v>26189489</v>
      </c>
      <c r="H890" s="401">
        <v>5342736.4800000004</v>
      </c>
      <c r="I890" s="402">
        <v>0</v>
      </c>
      <c r="J890" s="402">
        <v>71831264.969999999</v>
      </c>
      <c r="K890" s="401">
        <v>103363490.45</v>
      </c>
      <c r="L890" s="403">
        <v>0</v>
      </c>
      <c r="M890" s="402">
        <v>3040031.0700000003</v>
      </c>
      <c r="N890" s="404">
        <v>922.38479999999879</v>
      </c>
      <c r="O890" s="402">
        <v>12909.31</v>
      </c>
      <c r="P890" s="401">
        <v>12909.31</v>
      </c>
    </row>
    <row r="891" spans="1:16" s="405" customFormat="1" ht="14.25" hidden="1" customHeight="1" x14ac:dyDescent="0.35">
      <c r="A891" s="398" t="s">
        <v>1952</v>
      </c>
      <c r="B891" s="399" t="s">
        <v>2055</v>
      </c>
      <c r="C891" s="399" t="s">
        <v>2056</v>
      </c>
      <c r="D891" s="399" t="s">
        <v>2067</v>
      </c>
      <c r="E891" s="399" t="s">
        <v>2068</v>
      </c>
      <c r="F891" s="400">
        <v>35575835.609999999</v>
      </c>
      <c r="G891" s="401">
        <v>22260274.920000002</v>
      </c>
      <c r="H891" s="401">
        <v>4501477.03</v>
      </c>
      <c r="I891" s="402">
        <v>0</v>
      </c>
      <c r="J891" s="402">
        <v>43957526.909999996</v>
      </c>
      <c r="K891" s="401">
        <v>70719278.859999999</v>
      </c>
      <c r="L891" s="403">
        <v>0</v>
      </c>
      <c r="M891" s="402">
        <v>1320084.5899999989</v>
      </c>
      <c r="N891" s="404">
        <v>789.09639999999922</v>
      </c>
      <c r="O891" s="402">
        <v>11043.86</v>
      </c>
      <c r="P891" s="401">
        <v>11043.86</v>
      </c>
    </row>
    <row r="892" spans="1:16" s="405" customFormat="1" ht="14.25" hidden="1" customHeight="1" x14ac:dyDescent="0.35">
      <c r="A892" s="398" t="s">
        <v>1952</v>
      </c>
      <c r="B892" s="399" t="s">
        <v>2055</v>
      </c>
      <c r="C892" s="399" t="s">
        <v>2056</v>
      </c>
      <c r="D892" s="399" t="s">
        <v>2069</v>
      </c>
      <c r="E892" s="399" t="s">
        <v>2070</v>
      </c>
      <c r="F892" s="400">
        <v>24001389.129999999</v>
      </c>
      <c r="G892" s="401">
        <v>14792622.26</v>
      </c>
      <c r="H892" s="401">
        <v>2961487.82</v>
      </c>
      <c r="I892" s="402">
        <v>0</v>
      </c>
      <c r="J892" s="402">
        <v>23891456.860000003</v>
      </c>
      <c r="K892" s="401">
        <v>41645566.939999998</v>
      </c>
      <c r="L892" s="403">
        <v>0</v>
      </c>
      <c r="M892" s="402">
        <v>5455784.290000001</v>
      </c>
      <c r="N892" s="404">
        <v>320.25239999999997</v>
      </c>
      <c r="O892" s="402">
        <v>4482.12</v>
      </c>
      <c r="P892" s="401">
        <v>4482.12</v>
      </c>
    </row>
    <row r="893" spans="1:16" s="405" customFormat="1" ht="14.25" hidden="1" customHeight="1" x14ac:dyDescent="0.35">
      <c r="A893" s="398" t="s">
        <v>1952</v>
      </c>
      <c r="B893" s="399" t="s">
        <v>2055</v>
      </c>
      <c r="C893" s="399" t="s">
        <v>2056</v>
      </c>
      <c r="D893" s="399" t="s">
        <v>2071</v>
      </c>
      <c r="E893" s="399" t="s">
        <v>2072</v>
      </c>
      <c r="F893" s="400">
        <v>54980451.270000003</v>
      </c>
      <c r="G893" s="401">
        <v>36496619.609999999</v>
      </c>
      <c r="H893" s="401">
        <v>7431389.9199999999</v>
      </c>
      <c r="I893" s="402">
        <v>0</v>
      </c>
      <c r="J893" s="402">
        <v>166259525.03999999</v>
      </c>
      <c r="K893" s="401">
        <v>210187534.56999999</v>
      </c>
      <c r="L893" s="403">
        <v>0</v>
      </c>
      <c r="M893" s="402">
        <v>4273724.6800000016</v>
      </c>
      <c r="N893" s="404">
        <v>1605.6974999999991</v>
      </c>
      <c r="O893" s="402">
        <v>22472.66</v>
      </c>
      <c r="P893" s="401">
        <v>22472.66</v>
      </c>
    </row>
    <row r="894" spans="1:16" s="405" customFormat="1" ht="14.25" hidden="1" customHeight="1" x14ac:dyDescent="0.35">
      <c r="A894" s="398" t="s">
        <v>1952</v>
      </c>
      <c r="B894" s="399" t="s">
        <v>2055</v>
      </c>
      <c r="C894" s="399" t="s">
        <v>2056</v>
      </c>
      <c r="D894" s="399" t="s">
        <v>2073</v>
      </c>
      <c r="E894" s="399" t="s">
        <v>2074</v>
      </c>
      <c r="F894" s="400">
        <v>63731372.689999998</v>
      </c>
      <c r="G894" s="401">
        <v>43216435.869999997</v>
      </c>
      <c r="H894" s="401">
        <v>8813901.6300000008</v>
      </c>
      <c r="I894" s="402">
        <v>0</v>
      </c>
      <c r="J894" s="402">
        <v>98787101.190000013</v>
      </c>
      <c r="K894" s="401">
        <v>150817438.69</v>
      </c>
      <c r="L894" s="403">
        <v>0</v>
      </c>
      <c r="M894" s="402">
        <v>2453659.3199999984</v>
      </c>
      <c r="N894" s="404">
        <v>1343.2753999999991</v>
      </c>
      <c r="O894" s="402">
        <v>18799.91</v>
      </c>
      <c r="P894" s="401">
        <v>18799.91</v>
      </c>
    </row>
    <row r="895" spans="1:16" s="405" customFormat="1" ht="14.25" hidden="1" customHeight="1" x14ac:dyDescent="0.35">
      <c r="A895" s="398" t="s">
        <v>1952</v>
      </c>
      <c r="B895" s="399" t="s">
        <v>2055</v>
      </c>
      <c r="C895" s="399" t="s">
        <v>2056</v>
      </c>
      <c r="D895" s="399" t="s">
        <v>2075</v>
      </c>
      <c r="E895" s="399" t="s">
        <v>2076</v>
      </c>
      <c r="F895" s="400">
        <v>26595923.640000001</v>
      </c>
      <c r="G895" s="401">
        <v>16791470.719999999</v>
      </c>
      <c r="H895" s="401">
        <v>3382668.14</v>
      </c>
      <c r="I895" s="402">
        <v>0</v>
      </c>
      <c r="J895" s="402">
        <v>16238472.370000003</v>
      </c>
      <c r="K895" s="401">
        <v>36412611.229999997</v>
      </c>
      <c r="L895" s="403">
        <v>0</v>
      </c>
      <c r="M895" s="402">
        <v>4317650.1399999997</v>
      </c>
      <c r="N895" s="404">
        <v>386.0176000000003</v>
      </c>
      <c r="O895" s="402">
        <v>5402.54</v>
      </c>
      <c r="P895" s="401">
        <v>5402.54</v>
      </c>
    </row>
    <row r="896" spans="1:16" s="405" customFormat="1" ht="14.25" hidden="1" customHeight="1" x14ac:dyDescent="0.35">
      <c r="A896" s="398" t="s">
        <v>1952</v>
      </c>
      <c r="B896" s="399" t="s">
        <v>2055</v>
      </c>
      <c r="C896" s="399" t="s">
        <v>2056</v>
      </c>
      <c r="D896" s="399" t="s">
        <v>2077</v>
      </c>
      <c r="E896" s="399" t="s">
        <v>2078</v>
      </c>
      <c r="F896" s="400">
        <v>47251517.359999999</v>
      </c>
      <c r="G896" s="401">
        <v>28399345.809999999</v>
      </c>
      <c r="H896" s="401">
        <v>5799016.6799999997</v>
      </c>
      <c r="I896" s="402">
        <v>2476072.9300000002</v>
      </c>
      <c r="J896" s="402">
        <v>168634392.89999995</v>
      </c>
      <c r="K896" s="401">
        <v>205308828.31999999</v>
      </c>
      <c r="L896" s="403">
        <v>0</v>
      </c>
      <c r="M896" s="402">
        <v>0</v>
      </c>
      <c r="N896" s="404">
        <v>2789.2851000000014</v>
      </c>
      <c r="O896" s="402">
        <v>39037.65</v>
      </c>
      <c r="P896" s="401">
        <v>39037.65</v>
      </c>
    </row>
    <row r="897" spans="1:16" s="405" customFormat="1" ht="14.25" hidden="1" customHeight="1" x14ac:dyDescent="0.35">
      <c r="A897" s="398" t="s">
        <v>1952</v>
      </c>
      <c r="B897" s="399" t="s">
        <v>2055</v>
      </c>
      <c r="C897" s="399" t="s">
        <v>2056</v>
      </c>
      <c r="D897" s="399" t="s">
        <v>2079</v>
      </c>
      <c r="E897" s="399" t="s">
        <v>2080</v>
      </c>
      <c r="F897" s="400">
        <v>31819211.899999999</v>
      </c>
      <c r="G897" s="401">
        <v>19916212.539999999</v>
      </c>
      <c r="H897" s="401">
        <v>4007976.2</v>
      </c>
      <c r="I897" s="402">
        <v>0</v>
      </c>
      <c r="J897" s="402">
        <v>52747447.700000003</v>
      </c>
      <c r="K897" s="401">
        <v>76671636.439999998</v>
      </c>
      <c r="L897" s="403">
        <v>0</v>
      </c>
      <c r="M897" s="402">
        <v>3793138.6400000006</v>
      </c>
      <c r="N897" s="404">
        <v>506.49150000000043</v>
      </c>
      <c r="O897" s="402">
        <v>7088.64</v>
      </c>
      <c r="P897" s="401">
        <v>7088.64</v>
      </c>
    </row>
    <row r="898" spans="1:16" s="405" customFormat="1" ht="14.25" hidden="1" customHeight="1" x14ac:dyDescent="0.35">
      <c r="A898" s="398" t="s">
        <v>1952</v>
      </c>
      <c r="B898" s="399" t="s">
        <v>2082</v>
      </c>
      <c r="C898" s="399" t="s">
        <v>2083</v>
      </c>
      <c r="D898" s="399" t="s">
        <v>2084</v>
      </c>
      <c r="E898" s="399" t="s">
        <v>2085</v>
      </c>
      <c r="F898" s="400">
        <v>140121417.93000001</v>
      </c>
      <c r="G898" s="401">
        <v>37588188.770000003</v>
      </c>
      <c r="H898" s="401">
        <v>7682973.1699999999</v>
      </c>
      <c r="I898" s="402">
        <v>46845841.289999999</v>
      </c>
      <c r="J898" s="402">
        <v>354367365.25</v>
      </c>
      <c r="K898" s="401">
        <v>446484368.48000002</v>
      </c>
      <c r="L898" s="403">
        <v>0</v>
      </c>
      <c r="M898" s="402">
        <v>0</v>
      </c>
      <c r="N898" s="404">
        <v>34510.082081829925</v>
      </c>
      <c r="O898" s="402">
        <v>482988.46</v>
      </c>
      <c r="P898" s="401">
        <v>482988.46</v>
      </c>
    </row>
    <row r="899" spans="1:16" s="405" customFormat="1" ht="14.25" hidden="1" customHeight="1" x14ac:dyDescent="0.35">
      <c r="A899" s="398" t="s">
        <v>1952</v>
      </c>
      <c r="B899" s="399" t="s">
        <v>2082</v>
      </c>
      <c r="C899" s="399" t="s">
        <v>2083</v>
      </c>
      <c r="D899" s="399" t="s">
        <v>2086</v>
      </c>
      <c r="E899" s="399" t="s">
        <v>2087</v>
      </c>
      <c r="F899" s="400">
        <v>45345916.829999998</v>
      </c>
      <c r="G899" s="401">
        <v>21545447.899999999</v>
      </c>
      <c r="H899" s="401">
        <v>4399444.08</v>
      </c>
      <c r="I899" s="402">
        <v>638999.54</v>
      </c>
      <c r="J899" s="402">
        <v>119216668.33000003</v>
      </c>
      <c r="K899" s="401">
        <v>145800559.84999999</v>
      </c>
      <c r="L899" s="403">
        <v>0</v>
      </c>
      <c r="M899" s="402">
        <v>3249407.7700000033</v>
      </c>
      <c r="N899" s="404">
        <v>4316.1767744800045</v>
      </c>
      <c r="O899" s="402">
        <v>60407.38</v>
      </c>
      <c r="P899" s="401">
        <v>60407.38</v>
      </c>
    </row>
    <row r="900" spans="1:16" s="405" customFormat="1" ht="14.25" hidden="1" customHeight="1" x14ac:dyDescent="0.35">
      <c r="A900" s="398" t="s">
        <v>1952</v>
      </c>
      <c r="B900" s="399" t="s">
        <v>2082</v>
      </c>
      <c r="C900" s="399" t="s">
        <v>2083</v>
      </c>
      <c r="D900" s="399" t="s">
        <v>2088</v>
      </c>
      <c r="E900" s="399" t="s">
        <v>2089</v>
      </c>
      <c r="F900" s="400">
        <v>44651664.729999997</v>
      </c>
      <c r="G900" s="401">
        <v>27769122.579999998</v>
      </c>
      <c r="H900" s="401">
        <v>5717060.96</v>
      </c>
      <c r="I900" s="402">
        <v>441178.72</v>
      </c>
      <c r="J900" s="402">
        <v>173117529.70999998</v>
      </c>
      <c r="K900" s="401">
        <v>207044891.97</v>
      </c>
      <c r="L900" s="403">
        <v>0</v>
      </c>
      <c r="M900" s="402">
        <v>0</v>
      </c>
      <c r="N900" s="404">
        <v>1624.3765000000003</v>
      </c>
      <c r="O900" s="402">
        <v>22734.080000000002</v>
      </c>
      <c r="P900" s="401">
        <v>22734.080000000002</v>
      </c>
    </row>
    <row r="901" spans="1:16" s="405" customFormat="1" ht="14.25" hidden="1" customHeight="1" x14ac:dyDescent="0.35">
      <c r="A901" s="398" t="s">
        <v>1952</v>
      </c>
      <c r="B901" s="399" t="s">
        <v>2082</v>
      </c>
      <c r="C901" s="399" t="s">
        <v>2083</v>
      </c>
      <c r="D901" s="399" t="s">
        <v>2090</v>
      </c>
      <c r="E901" s="399" t="s">
        <v>2091</v>
      </c>
      <c r="F901" s="400">
        <v>27632528.289999999</v>
      </c>
      <c r="G901" s="401">
        <v>18048656.829999998</v>
      </c>
      <c r="H901" s="401">
        <v>3683193.46</v>
      </c>
      <c r="I901" s="402">
        <v>0</v>
      </c>
      <c r="J901" s="402">
        <v>32702624.199999999</v>
      </c>
      <c r="K901" s="401">
        <v>54434474.490000002</v>
      </c>
      <c r="L901" s="403">
        <v>0</v>
      </c>
      <c r="M901" s="402">
        <v>612786.00000000093</v>
      </c>
      <c r="N901" s="404">
        <v>587.15739999999994</v>
      </c>
      <c r="O901" s="402">
        <v>8217.61</v>
      </c>
      <c r="P901" s="401">
        <v>8217.61</v>
      </c>
    </row>
    <row r="902" spans="1:16" s="405" customFormat="1" ht="14.25" hidden="1" customHeight="1" x14ac:dyDescent="0.35">
      <c r="A902" s="398" t="s">
        <v>1952</v>
      </c>
      <c r="B902" s="399" t="s">
        <v>2082</v>
      </c>
      <c r="C902" s="399" t="s">
        <v>2083</v>
      </c>
      <c r="D902" s="399" t="s">
        <v>2092</v>
      </c>
      <c r="E902" s="399" t="s">
        <v>2093</v>
      </c>
      <c r="F902" s="400">
        <v>79434187.510000005</v>
      </c>
      <c r="G902" s="401">
        <v>47860634.210000001</v>
      </c>
      <c r="H902" s="401">
        <v>9776439.7699999996</v>
      </c>
      <c r="I902" s="402">
        <v>5979228.6600000001</v>
      </c>
      <c r="J902" s="402">
        <v>154528918.42000002</v>
      </c>
      <c r="K902" s="401">
        <v>218145221.06</v>
      </c>
      <c r="L902" s="403">
        <v>0</v>
      </c>
      <c r="M902" s="402">
        <v>0</v>
      </c>
      <c r="N902" s="404">
        <v>3367.7444000000028</v>
      </c>
      <c r="O902" s="402">
        <v>47133.52</v>
      </c>
      <c r="P902" s="401">
        <v>47133.52</v>
      </c>
    </row>
    <row r="903" spans="1:16" s="405" customFormat="1" ht="14.25" hidden="1" customHeight="1" x14ac:dyDescent="0.35">
      <c r="A903" s="398" t="s">
        <v>1952</v>
      </c>
      <c r="B903" s="399" t="s">
        <v>2082</v>
      </c>
      <c r="C903" s="399" t="s">
        <v>2083</v>
      </c>
      <c r="D903" s="399" t="s">
        <v>2094</v>
      </c>
      <c r="E903" s="399" t="s">
        <v>2095</v>
      </c>
      <c r="F903" s="400">
        <v>45394739.32</v>
      </c>
      <c r="G903" s="401">
        <v>26768100.079999998</v>
      </c>
      <c r="H903" s="401">
        <v>5509469.5199999996</v>
      </c>
      <c r="I903" s="402">
        <v>373901.66</v>
      </c>
      <c r="J903" s="402">
        <v>107267797.43000001</v>
      </c>
      <c r="K903" s="401">
        <v>139919268.69</v>
      </c>
      <c r="L903" s="403">
        <v>0</v>
      </c>
      <c r="M903" s="402">
        <v>2013734.540000001</v>
      </c>
      <c r="N903" s="404">
        <v>1878.135600000001</v>
      </c>
      <c r="O903" s="402">
        <v>26285.59</v>
      </c>
      <c r="P903" s="401">
        <v>26285.59</v>
      </c>
    </row>
    <row r="904" spans="1:16" s="405" customFormat="1" ht="14.25" hidden="1" customHeight="1" x14ac:dyDescent="0.35">
      <c r="A904" s="398" t="s">
        <v>1952</v>
      </c>
      <c r="B904" s="399" t="s">
        <v>2082</v>
      </c>
      <c r="C904" s="399" t="s">
        <v>2083</v>
      </c>
      <c r="D904" s="399" t="s">
        <v>2096</v>
      </c>
      <c r="E904" s="399" t="s">
        <v>2097</v>
      </c>
      <c r="F904" s="400">
        <v>26123724.010000002</v>
      </c>
      <c r="G904" s="401">
        <v>17288934.600000001</v>
      </c>
      <c r="H904" s="401">
        <v>3549558.69</v>
      </c>
      <c r="I904" s="402">
        <v>175148.11</v>
      </c>
      <c r="J904" s="402">
        <v>19717661.289999999</v>
      </c>
      <c r="K904" s="401">
        <v>40731302.689999998</v>
      </c>
      <c r="L904" s="403">
        <v>0</v>
      </c>
      <c r="M904" s="402">
        <v>519990.34999999963</v>
      </c>
      <c r="N904" s="404">
        <v>536.44950000000017</v>
      </c>
      <c r="O904" s="402">
        <v>7507.92</v>
      </c>
      <c r="P904" s="401">
        <v>7507.92</v>
      </c>
    </row>
    <row r="905" spans="1:16" s="405" customFormat="1" ht="14.25" hidden="1" customHeight="1" x14ac:dyDescent="0.35">
      <c r="A905" s="398" t="s">
        <v>1952</v>
      </c>
      <c r="B905" s="399" t="s">
        <v>2082</v>
      </c>
      <c r="C905" s="399" t="s">
        <v>2083</v>
      </c>
      <c r="D905" s="399" t="s">
        <v>2098</v>
      </c>
      <c r="E905" s="399" t="s">
        <v>2099</v>
      </c>
      <c r="F905" s="400">
        <v>33551001.5</v>
      </c>
      <c r="G905" s="401">
        <v>20102758.82</v>
      </c>
      <c r="H905" s="401">
        <v>4127430.39</v>
      </c>
      <c r="I905" s="402">
        <v>3481332.37</v>
      </c>
      <c r="J905" s="402">
        <v>41097112.57</v>
      </c>
      <c r="K905" s="401">
        <v>68808634.150000006</v>
      </c>
      <c r="L905" s="403">
        <v>0</v>
      </c>
      <c r="M905" s="402">
        <v>0</v>
      </c>
      <c r="N905" s="404">
        <v>1170.0839000000014</v>
      </c>
      <c r="O905" s="402">
        <v>16376</v>
      </c>
      <c r="P905" s="401">
        <v>16376</v>
      </c>
    </row>
    <row r="906" spans="1:16" s="405" customFormat="1" ht="14.25" hidden="1" customHeight="1" x14ac:dyDescent="0.35">
      <c r="A906" s="398" t="s">
        <v>1952</v>
      </c>
      <c r="B906" s="399" t="s">
        <v>2101</v>
      </c>
      <c r="C906" s="399" t="s">
        <v>2102</v>
      </c>
      <c r="D906" s="399" t="s">
        <v>2103</v>
      </c>
      <c r="E906" s="399" t="s">
        <v>2104</v>
      </c>
      <c r="F906" s="400">
        <v>127296260.17</v>
      </c>
      <c r="G906" s="401">
        <v>37440173.600000001</v>
      </c>
      <c r="H906" s="401">
        <v>7642824.7999999998</v>
      </c>
      <c r="I906" s="402">
        <v>12500890.24</v>
      </c>
      <c r="J906" s="402">
        <v>295472184.26999992</v>
      </c>
      <c r="K906" s="401">
        <v>353056072.91000003</v>
      </c>
      <c r="L906" s="403">
        <v>0</v>
      </c>
      <c r="M906" s="402">
        <v>0</v>
      </c>
      <c r="N906" s="404">
        <v>20200.421624249953</v>
      </c>
      <c r="O906" s="402">
        <v>282716.52</v>
      </c>
      <c r="P906" s="401">
        <v>282716.52</v>
      </c>
    </row>
    <row r="907" spans="1:16" s="405" customFormat="1" ht="14.25" hidden="1" customHeight="1" x14ac:dyDescent="0.35">
      <c r="A907" s="398" t="s">
        <v>1952</v>
      </c>
      <c r="B907" s="399" t="s">
        <v>2101</v>
      </c>
      <c r="C907" s="399" t="s">
        <v>2102</v>
      </c>
      <c r="D907" s="399" t="s">
        <v>2105</v>
      </c>
      <c r="E907" s="399" t="s">
        <v>2106</v>
      </c>
      <c r="F907" s="400">
        <v>54974708.369999997</v>
      </c>
      <c r="G907" s="401">
        <v>18568733.780000001</v>
      </c>
      <c r="H907" s="401">
        <v>3816566.79</v>
      </c>
      <c r="I907" s="402">
        <v>1424196.33</v>
      </c>
      <c r="J907" s="402">
        <v>137435591.28999996</v>
      </c>
      <c r="K907" s="401">
        <v>161245088.19</v>
      </c>
      <c r="L907" s="403">
        <v>0</v>
      </c>
      <c r="M907" s="402">
        <v>231246.14999999106</v>
      </c>
      <c r="N907" s="404">
        <v>9180.6135388600051</v>
      </c>
      <c r="O907" s="402">
        <v>128487.97</v>
      </c>
      <c r="P907" s="401">
        <v>128487.97</v>
      </c>
    </row>
    <row r="908" spans="1:16" s="405" customFormat="1" ht="14.25" hidden="1" customHeight="1" x14ac:dyDescent="0.35">
      <c r="A908" s="398" t="s">
        <v>1952</v>
      </c>
      <c r="B908" s="399" t="s">
        <v>2101</v>
      </c>
      <c r="C908" s="399" t="s">
        <v>2102</v>
      </c>
      <c r="D908" s="399" t="s">
        <v>2107</v>
      </c>
      <c r="E908" s="399" t="s">
        <v>2108</v>
      </c>
      <c r="F908" s="400">
        <v>53930245.170000002</v>
      </c>
      <c r="G908" s="401">
        <v>34033171.369999997</v>
      </c>
      <c r="H908" s="401">
        <v>6996518.2199999997</v>
      </c>
      <c r="I908" s="402">
        <v>1657116.18</v>
      </c>
      <c r="J908" s="402">
        <v>93842487</v>
      </c>
      <c r="K908" s="401">
        <v>136529292.77000001</v>
      </c>
      <c r="L908" s="403">
        <v>0</v>
      </c>
      <c r="M908" s="402">
        <v>0</v>
      </c>
      <c r="N908" s="404">
        <v>1956.8574999999996</v>
      </c>
      <c r="O908" s="402">
        <v>27387.35</v>
      </c>
      <c r="P908" s="401">
        <v>27387.35</v>
      </c>
    </row>
    <row r="909" spans="1:16" s="405" customFormat="1" ht="14.25" hidden="1" customHeight="1" x14ac:dyDescent="0.35">
      <c r="A909" s="398" t="s">
        <v>1952</v>
      </c>
      <c r="B909" s="399" t="s">
        <v>2101</v>
      </c>
      <c r="C909" s="399" t="s">
        <v>2102</v>
      </c>
      <c r="D909" s="399" t="s">
        <v>2109</v>
      </c>
      <c r="E909" s="399" t="s">
        <v>2110</v>
      </c>
      <c r="F909" s="400">
        <v>39064220.219999999</v>
      </c>
      <c r="G909" s="401">
        <v>23362069.02</v>
      </c>
      <c r="H909" s="401">
        <v>4819451.82</v>
      </c>
      <c r="I909" s="402">
        <v>146050.70000000001</v>
      </c>
      <c r="J909" s="402">
        <v>50045648.519999988</v>
      </c>
      <c r="K909" s="401">
        <v>78373220.060000002</v>
      </c>
      <c r="L909" s="403">
        <v>0</v>
      </c>
      <c r="M909" s="402">
        <v>850430.25999999791</v>
      </c>
      <c r="N909" s="404">
        <v>1671.6805999999999</v>
      </c>
      <c r="O909" s="402">
        <v>23396.13</v>
      </c>
      <c r="P909" s="401">
        <v>23396.13</v>
      </c>
    </row>
    <row r="910" spans="1:16" s="405" customFormat="1" ht="14.25" hidden="1" customHeight="1" x14ac:dyDescent="0.35">
      <c r="A910" s="398" t="s">
        <v>1952</v>
      </c>
      <c r="B910" s="399" t="s">
        <v>2101</v>
      </c>
      <c r="C910" s="399" t="s">
        <v>2102</v>
      </c>
      <c r="D910" s="399" t="s">
        <v>2111</v>
      </c>
      <c r="E910" s="399" t="s">
        <v>2112</v>
      </c>
      <c r="F910" s="400">
        <v>69643494.980000004</v>
      </c>
      <c r="G910" s="401">
        <v>40543921.520000003</v>
      </c>
      <c r="H910" s="401">
        <v>8339285.4199999999</v>
      </c>
      <c r="I910" s="402">
        <v>651445.80000000005</v>
      </c>
      <c r="J910" s="402">
        <v>193967827.01999998</v>
      </c>
      <c r="K910" s="401">
        <v>243502479.75999999</v>
      </c>
      <c r="L910" s="403">
        <v>0</v>
      </c>
      <c r="M910" s="402">
        <v>203887.48000000045</v>
      </c>
      <c r="N910" s="404">
        <v>2850.7786999999994</v>
      </c>
      <c r="O910" s="402">
        <v>39898.29</v>
      </c>
      <c r="P910" s="401">
        <v>39898.29</v>
      </c>
    </row>
    <row r="911" spans="1:16" s="405" customFormat="1" ht="14.25" hidden="1" customHeight="1" x14ac:dyDescent="0.35">
      <c r="A911" s="398" t="s">
        <v>1952</v>
      </c>
      <c r="B911" s="399" t="s">
        <v>2101</v>
      </c>
      <c r="C911" s="399" t="s">
        <v>2102</v>
      </c>
      <c r="D911" s="399" t="s">
        <v>2113</v>
      </c>
      <c r="E911" s="399" t="s">
        <v>2114</v>
      </c>
      <c r="F911" s="400">
        <v>62478523.649999999</v>
      </c>
      <c r="G911" s="401">
        <v>36114708.890000001</v>
      </c>
      <c r="H911" s="401">
        <v>7446662.9100000001</v>
      </c>
      <c r="I911" s="402">
        <v>0</v>
      </c>
      <c r="J911" s="402">
        <v>38993025.469999999</v>
      </c>
      <c r="K911" s="401">
        <v>82554397.269999996</v>
      </c>
      <c r="L911" s="403">
        <v>0</v>
      </c>
      <c r="M911" s="402">
        <v>3042929.5700000003</v>
      </c>
      <c r="N911" s="404">
        <v>1924.040399999999</v>
      </c>
      <c r="O911" s="402">
        <v>26928.05</v>
      </c>
      <c r="P911" s="401">
        <v>26928.05</v>
      </c>
    </row>
    <row r="912" spans="1:16" s="405" customFormat="1" ht="14.25" hidden="1" customHeight="1" x14ac:dyDescent="0.35">
      <c r="A912" s="398" t="s">
        <v>1952</v>
      </c>
      <c r="B912" s="399" t="s">
        <v>2101</v>
      </c>
      <c r="C912" s="399" t="s">
        <v>2102</v>
      </c>
      <c r="D912" s="399" t="s">
        <v>2115</v>
      </c>
      <c r="E912" s="399" t="s">
        <v>2116</v>
      </c>
      <c r="F912" s="400">
        <v>35159822.009999998</v>
      </c>
      <c r="G912" s="401">
        <v>21672462.84</v>
      </c>
      <c r="H912" s="401">
        <v>4463182.74</v>
      </c>
      <c r="I912" s="402">
        <v>5613889.1500000004</v>
      </c>
      <c r="J912" s="402">
        <v>33427372.229999993</v>
      </c>
      <c r="K912" s="401">
        <v>65176906.960000001</v>
      </c>
      <c r="L912" s="403">
        <v>0</v>
      </c>
      <c r="M912" s="402">
        <v>0</v>
      </c>
      <c r="N912" s="404">
        <v>1639.4549999999999</v>
      </c>
      <c r="O912" s="402">
        <v>22945.119999999999</v>
      </c>
      <c r="P912" s="401">
        <v>22945.119999999999</v>
      </c>
    </row>
    <row r="913" spans="1:16" s="405" customFormat="1" ht="14.25" hidden="1" customHeight="1" x14ac:dyDescent="0.35">
      <c r="A913" s="398" t="s">
        <v>1952</v>
      </c>
      <c r="B913" s="399" t="s">
        <v>2101</v>
      </c>
      <c r="C913" s="399" t="s">
        <v>2102</v>
      </c>
      <c r="D913" s="399" t="s">
        <v>2117</v>
      </c>
      <c r="E913" s="399" t="s">
        <v>2118</v>
      </c>
      <c r="F913" s="400">
        <v>31420997.809999999</v>
      </c>
      <c r="G913" s="401">
        <v>22537611.440000001</v>
      </c>
      <c r="H913" s="401">
        <v>4646731.67</v>
      </c>
      <c r="I913" s="402">
        <v>0</v>
      </c>
      <c r="J913" s="402">
        <v>28049676.259999998</v>
      </c>
      <c r="K913" s="401">
        <v>55234019.369999997</v>
      </c>
      <c r="L913" s="403">
        <v>0</v>
      </c>
      <c r="M913" s="402">
        <v>429734.44999999925</v>
      </c>
      <c r="N913" s="404">
        <v>1055.4714000000008</v>
      </c>
      <c r="O913" s="402">
        <v>14771.93</v>
      </c>
      <c r="P913" s="401">
        <v>14771.93</v>
      </c>
    </row>
    <row r="914" spans="1:16" s="410" customFormat="1" ht="14.25" hidden="1" customHeight="1" x14ac:dyDescent="0.35">
      <c r="A914" s="398" t="s">
        <v>1952</v>
      </c>
      <c r="B914" s="399" t="s">
        <v>2101</v>
      </c>
      <c r="C914" s="399" t="s">
        <v>2102</v>
      </c>
      <c r="D914" s="399" t="s">
        <v>2119</v>
      </c>
      <c r="E914" s="399" t="s">
        <v>2120</v>
      </c>
      <c r="F914" s="400">
        <v>32804946.210000001</v>
      </c>
      <c r="G914" s="401">
        <v>19844719.859999999</v>
      </c>
      <c r="H914" s="401">
        <v>4044050.57</v>
      </c>
      <c r="I914" s="402">
        <v>0</v>
      </c>
      <c r="J914" s="402">
        <v>39898941.539999999</v>
      </c>
      <c r="K914" s="401">
        <v>63787711.969999999</v>
      </c>
      <c r="L914" s="403">
        <v>0</v>
      </c>
      <c r="M914" s="402">
        <v>3991593.7300000014</v>
      </c>
      <c r="N914" s="404">
        <v>556.50929999999983</v>
      </c>
      <c r="O914" s="402">
        <v>7788.67</v>
      </c>
      <c r="P914" s="401">
        <v>7788.67</v>
      </c>
    </row>
    <row r="915" spans="1:16" s="405" customFormat="1" ht="14.25" hidden="1" customHeight="1" x14ac:dyDescent="0.35">
      <c r="A915" s="398" t="s">
        <v>1952</v>
      </c>
      <c r="B915" s="399" t="s">
        <v>2101</v>
      </c>
      <c r="C915" s="399" t="s">
        <v>2102</v>
      </c>
      <c r="D915" s="399" t="s">
        <v>2121</v>
      </c>
      <c r="E915" s="399" t="s">
        <v>2122</v>
      </c>
      <c r="F915" s="400">
        <v>36804324.759999998</v>
      </c>
      <c r="G915" s="401">
        <v>25384802.18</v>
      </c>
      <c r="H915" s="401">
        <v>5225349.75</v>
      </c>
      <c r="I915" s="402">
        <v>102411.15</v>
      </c>
      <c r="J915" s="402">
        <v>43240551.769999996</v>
      </c>
      <c r="K915" s="401">
        <v>73953114.849999994</v>
      </c>
      <c r="L915" s="403">
        <v>0</v>
      </c>
      <c r="M915" s="402">
        <v>187202.57000000123</v>
      </c>
      <c r="N915" s="404">
        <v>926.48389999999961</v>
      </c>
      <c r="O915" s="402">
        <v>12966.68</v>
      </c>
      <c r="P915" s="401">
        <v>12966.68</v>
      </c>
    </row>
    <row r="916" spans="1:16" s="405" customFormat="1" ht="14.25" hidden="1" customHeight="1" x14ac:dyDescent="0.35">
      <c r="A916" s="398" t="s">
        <v>1952</v>
      </c>
      <c r="B916" s="399" t="s">
        <v>2101</v>
      </c>
      <c r="C916" s="399" t="s">
        <v>2102</v>
      </c>
      <c r="D916" s="399" t="s">
        <v>2123</v>
      </c>
      <c r="E916" s="399" t="s">
        <v>2124</v>
      </c>
      <c r="F916" s="400">
        <v>33270384.300000001</v>
      </c>
      <c r="G916" s="401">
        <v>20987088.289999999</v>
      </c>
      <c r="H916" s="401">
        <v>4319736.83</v>
      </c>
      <c r="I916" s="402">
        <v>761280.91</v>
      </c>
      <c r="J916" s="402">
        <v>47939843.68</v>
      </c>
      <c r="K916" s="401">
        <v>74007949.709999993</v>
      </c>
      <c r="L916" s="403">
        <v>0</v>
      </c>
      <c r="M916" s="402">
        <v>0</v>
      </c>
      <c r="N916" s="404">
        <v>1176.3632999999991</v>
      </c>
      <c r="O916" s="402">
        <v>16463.88</v>
      </c>
      <c r="P916" s="401">
        <v>16463.88</v>
      </c>
    </row>
    <row r="917" spans="1:16" s="405" customFormat="1" ht="14.25" hidden="1" customHeight="1" x14ac:dyDescent="0.35">
      <c r="A917" s="398" t="s">
        <v>1952</v>
      </c>
      <c r="B917" s="399" t="s">
        <v>2101</v>
      </c>
      <c r="C917" s="399" t="s">
        <v>2102</v>
      </c>
      <c r="D917" s="399" t="s">
        <v>2125</v>
      </c>
      <c r="E917" s="399" t="s">
        <v>2126</v>
      </c>
      <c r="F917" s="400">
        <v>31375566.32</v>
      </c>
      <c r="G917" s="401">
        <v>20398290.77</v>
      </c>
      <c r="H917" s="401">
        <v>4199365.22</v>
      </c>
      <c r="I917" s="402">
        <v>441421.6</v>
      </c>
      <c r="J917" s="402">
        <v>46287935.369999997</v>
      </c>
      <c r="K917" s="401">
        <v>71327012.959999993</v>
      </c>
      <c r="L917" s="403">
        <v>0</v>
      </c>
      <c r="M917" s="402">
        <v>0</v>
      </c>
      <c r="N917" s="404">
        <v>970.26229999999964</v>
      </c>
      <c r="O917" s="402">
        <v>13579.38</v>
      </c>
      <c r="P917" s="401">
        <v>13579.38</v>
      </c>
    </row>
    <row r="918" spans="1:16" s="405" customFormat="1" ht="14.25" hidden="1" customHeight="1" x14ac:dyDescent="0.35">
      <c r="A918" s="398" t="s">
        <v>1952</v>
      </c>
      <c r="B918" s="399" t="s">
        <v>2101</v>
      </c>
      <c r="C918" s="399" t="s">
        <v>2102</v>
      </c>
      <c r="D918" s="399" t="s">
        <v>2127</v>
      </c>
      <c r="E918" s="399" t="s">
        <v>2128</v>
      </c>
      <c r="F918" s="400">
        <v>33544059.73</v>
      </c>
      <c r="G918" s="401">
        <v>20863173.190000001</v>
      </c>
      <c r="H918" s="401">
        <v>4293118.2</v>
      </c>
      <c r="I918" s="402">
        <v>538088.76</v>
      </c>
      <c r="J918" s="402">
        <v>49871623.939999998</v>
      </c>
      <c r="K918" s="401">
        <v>75566004.090000004</v>
      </c>
      <c r="L918" s="403">
        <v>0</v>
      </c>
      <c r="M918" s="402">
        <v>0</v>
      </c>
      <c r="N918" s="404">
        <v>1326.7009999999982</v>
      </c>
      <c r="O918" s="402">
        <v>18567.939999999999</v>
      </c>
      <c r="P918" s="401">
        <v>18567.939999999999</v>
      </c>
    </row>
    <row r="919" spans="1:16" s="405" customFormat="1" ht="14.25" hidden="1" customHeight="1" x14ac:dyDescent="0.35">
      <c r="A919" s="411"/>
      <c r="B919" s="412"/>
      <c r="C919" s="412"/>
      <c r="D919" s="412"/>
      <c r="E919" s="412"/>
      <c r="F919" s="413">
        <v>51736785306.770004</v>
      </c>
      <c r="G919" s="414">
        <v>25102796636.020039</v>
      </c>
      <c r="H919" s="414">
        <v>5254972144.8699951</v>
      </c>
      <c r="I919" s="414">
        <v>19112495837.770008</v>
      </c>
      <c r="J919" s="415">
        <v>68555997565.63002</v>
      </c>
      <c r="K919" s="414">
        <v>119776003573.33006</v>
      </c>
      <c r="L919" s="414">
        <v>5860660.3399999999</v>
      </c>
      <c r="M919" s="415">
        <v>315019480.0999999</v>
      </c>
      <c r="N919" s="416">
        <v>5353206.2433926482</v>
      </c>
      <c r="O919" s="415">
        <v>74921201.830000073</v>
      </c>
      <c r="P919" s="415">
        <v>80781862.170000032</v>
      </c>
    </row>
    <row r="921" spans="1:16" x14ac:dyDescent="0.2">
      <c r="C921" s="420" t="s">
        <v>229</v>
      </c>
      <c r="D921" s="421">
        <f>COUNTIFS(A2:A918,C921)</f>
        <v>102</v>
      </c>
      <c r="F921" s="422">
        <f>SUMIF($A$2:$A$918,$C921,F$2:F$918)</f>
        <v>4889982658.7100019</v>
      </c>
      <c r="G921" s="422">
        <f t="shared" ref="G921:P921" si="5">SUMIF($A$2:$A$918,$C921,G$2:G$918)</f>
        <v>2544584441.789999</v>
      </c>
      <c r="H921" s="422">
        <f t="shared" si="5"/>
        <v>488437732.82999986</v>
      </c>
      <c r="I921" s="422">
        <f t="shared" si="5"/>
        <v>2159740098.3500004</v>
      </c>
      <c r="J921" s="422">
        <f t="shared" si="5"/>
        <v>4524352565.0199995</v>
      </c>
      <c r="K921" s="422">
        <f t="shared" si="5"/>
        <v>9717114837.9900036</v>
      </c>
      <c r="L921" s="422">
        <f t="shared" si="5"/>
        <v>0</v>
      </c>
      <c r="M921" s="422">
        <f t="shared" si="5"/>
        <v>14759342.920000002</v>
      </c>
      <c r="N921" s="422">
        <f t="shared" si="5"/>
        <v>629665.80577481003</v>
      </c>
      <c r="O921" s="422">
        <f t="shared" si="5"/>
        <v>8812535.2400000058</v>
      </c>
      <c r="P921" s="422">
        <f t="shared" si="5"/>
        <v>8812535.2400000058</v>
      </c>
    </row>
    <row r="922" spans="1:16" x14ac:dyDescent="0.2">
      <c r="C922" s="423" t="s">
        <v>458</v>
      </c>
      <c r="D922" s="424">
        <f t="shared" ref="D922:D932" si="6">COUNTIFS(A3:A918,C922)</f>
        <v>47</v>
      </c>
      <c r="E922" s="425"/>
      <c r="F922" s="426">
        <f t="shared" ref="F922:P932" si="7">SUMIF($A$2:$A$918,$C922,F$2:F$918)</f>
        <v>3095694065.4199996</v>
      </c>
      <c r="G922" s="426">
        <f t="shared" si="7"/>
        <v>1458244808.7599995</v>
      </c>
      <c r="H922" s="426">
        <f t="shared" si="7"/>
        <v>303536036.01999992</v>
      </c>
      <c r="I922" s="426">
        <f t="shared" si="7"/>
        <v>991061187.43000019</v>
      </c>
      <c r="J922" s="426">
        <f t="shared" si="7"/>
        <v>3594959918.8699985</v>
      </c>
      <c r="K922" s="426">
        <f t="shared" si="7"/>
        <v>6471110310.3999977</v>
      </c>
      <c r="L922" s="426">
        <f t="shared" si="7"/>
        <v>0</v>
      </c>
      <c r="M922" s="426">
        <f t="shared" si="7"/>
        <v>2974117.9600000391</v>
      </c>
      <c r="N922" s="426">
        <f t="shared" si="7"/>
        <v>315728.64663784974</v>
      </c>
      <c r="O922" s="426">
        <f t="shared" si="7"/>
        <v>4418804.07</v>
      </c>
      <c r="P922" s="426">
        <f t="shared" si="7"/>
        <v>4418804.07</v>
      </c>
    </row>
    <row r="923" spans="1:16" x14ac:dyDescent="0.2">
      <c r="C923" s="420" t="s">
        <v>568</v>
      </c>
      <c r="D923" s="421">
        <f t="shared" si="6"/>
        <v>54</v>
      </c>
      <c r="F923" s="422">
        <f t="shared" si="7"/>
        <v>2780748879.0500002</v>
      </c>
      <c r="G923" s="422">
        <f t="shared" si="7"/>
        <v>1392803749.2</v>
      </c>
      <c r="H923" s="422">
        <f t="shared" si="7"/>
        <v>292726325.12999988</v>
      </c>
      <c r="I923" s="422">
        <f t="shared" si="7"/>
        <v>1021077063.8899999</v>
      </c>
      <c r="J923" s="422">
        <f t="shared" si="7"/>
        <v>2952223541.8199997</v>
      </c>
      <c r="K923" s="422">
        <f t="shared" si="7"/>
        <v>5824830680.0400019</v>
      </c>
      <c r="L923" s="422">
        <f t="shared" si="7"/>
        <v>0</v>
      </c>
      <c r="M923" s="422">
        <f t="shared" si="7"/>
        <v>2018161.2600000002</v>
      </c>
      <c r="N923" s="422">
        <f t="shared" si="7"/>
        <v>290321.68702772981</v>
      </c>
      <c r="O923" s="422">
        <f t="shared" si="7"/>
        <v>4063219.07</v>
      </c>
      <c r="P923" s="422">
        <f t="shared" si="7"/>
        <v>4063219.07</v>
      </c>
    </row>
    <row r="924" spans="1:16" x14ac:dyDescent="0.2">
      <c r="C924" s="423" t="s">
        <v>129</v>
      </c>
      <c r="D924" s="424">
        <f t="shared" si="6"/>
        <v>73</v>
      </c>
      <c r="E924" s="425"/>
      <c r="F924" s="426">
        <f t="shared" si="7"/>
        <v>2976541360.2600002</v>
      </c>
      <c r="G924" s="426">
        <f t="shared" si="7"/>
        <v>1425694060.2399995</v>
      </c>
      <c r="H924" s="426">
        <f t="shared" si="7"/>
        <v>305619608.63999999</v>
      </c>
      <c r="I924" s="426">
        <f t="shared" si="7"/>
        <v>818766839.62000036</v>
      </c>
      <c r="J924" s="426">
        <f t="shared" si="7"/>
        <v>5323211928.5999994</v>
      </c>
      <c r="K924" s="426">
        <f t="shared" si="7"/>
        <v>8004074910.9500027</v>
      </c>
      <c r="L924" s="426">
        <f t="shared" si="7"/>
        <v>0</v>
      </c>
      <c r="M924" s="426">
        <f t="shared" si="7"/>
        <v>97638709.189999953</v>
      </c>
      <c r="N924" s="426">
        <f t="shared" si="7"/>
        <v>308618.13847356994</v>
      </c>
      <c r="O924" s="426">
        <f t="shared" si="7"/>
        <v>4319288.47</v>
      </c>
      <c r="P924" s="426">
        <f t="shared" si="7"/>
        <v>4319288.47</v>
      </c>
    </row>
    <row r="925" spans="1:16" x14ac:dyDescent="0.2">
      <c r="C925" s="420" t="s">
        <v>699</v>
      </c>
      <c r="D925" s="421">
        <f t="shared" si="6"/>
        <v>67</v>
      </c>
      <c r="F925" s="422">
        <f t="shared" si="7"/>
        <v>3793558274.2000008</v>
      </c>
      <c r="G925" s="422">
        <f t="shared" si="7"/>
        <v>1887937178.4999998</v>
      </c>
      <c r="H925" s="422">
        <f t="shared" si="7"/>
        <v>372748053.9199999</v>
      </c>
      <c r="I925" s="422">
        <f t="shared" si="7"/>
        <v>1314614128.2299995</v>
      </c>
      <c r="J925" s="422">
        <f t="shared" si="7"/>
        <v>6827477251.7299986</v>
      </c>
      <c r="K925" s="422">
        <f t="shared" si="7"/>
        <v>10423202881.380001</v>
      </c>
      <c r="L925" s="422">
        <f t="shared" si="7"/>
        <v>0</v>
      </c>
      <c r="M925" s="422">
        <f t="shared" si="7"/>
        <v>26888596.290000007</v>
      </c>
      <c r="N925" s="422">
        <f t="shared" si="7"/>
        <v>440869.87792227959</v>
      </c>
      <c r="O925" s="422">
        <f t="shared" si="7"/>
        <v>6170227.6400000015</v>
      </c>
      <c r="P925" s="422">
        <f t="shared" si="7"/>
        <v>6170227.6400000015</v>
      </c>
    </row>
    <row r="926" spans="1:16" x14ac:dyDescent="0.2">
      <c r="C926" s="423" t="s">
        <v>858</v>
      </c>
      <c r="D926" s="424">
        <f t="shared" si="6"/>
        <v>77</v>
      </c>
      <c r="E926" s="425"/>
      <c r="F926" s="426">
        <f t="shared" si="7"/>
        <v>4512128263.1399975</v>
      </c>
      <c r="G926" s="426">
        <f t="shared" si="7"/>
        <v>2292988239.7899995</v>
      </c>
      <c r="H926" s="426">
        <f t="shared" si="7"/>
        <v>470504645.2299999</v>
      </c>
      <c r="I926" s="426">
        <f t="shared" si="7"/>
        <v>1538870314.0100005</v>
      </c>
      <c r="J926" s="426">
        <f t="shared" si="7"/>
        <v>8288327804.4300041</v>
      </c>
      <c r="K926" s="426">
        <f t="shared" si="7"/>
        <v>12657603663.249996</v>
      </c>
      <c r="L926" s="426">
        <f t="shared" si="7"/>
        <v>257304.68</v>
      </c>
      <c r="M926" s="426">
        <f t="shared" si="7"/>
        <v>17585419.700000007</v>
      </c>
      <c r="N926" s="426">
        <f t="shared" si="7"/>
        <v>442134.54854199971</v>
      </c>
      <c r="O926" s="426">
        <f t="shared" si="7"/>
        <v>6187927.4100000001</v>
      </c>
      <c r="P926" s="426">
        <f t="shared" si="7"/>
        <v>6445232.0899999999</v>
      </c>
    </row>
    <row r="927" spans="1:16" x14ac:dyDescent="0.2">
      <c r="C927" s="420" t="s">
        <v>1037</v>
      </c>
      <c r="D927" s="421">
        <f t="shared" si="6"/>
        <v>77</v>
      </c>
      <c r="F927" s="422">
        <f t="shared" si="7"/>
        <v>4811368216.249999</v>
      </c>
      <c r="G927" s="422">
        <f t="shared" si="7"/>
        <v>2088804765.9499993</v>
      </c>
      <c r="H927" s="422">
        <f t="shared" si="7"/>
        <v>469595916.5</v>
      </c>
      <c r="I927" s="422">
        <f t="shared" si="7"/>
        <v>2155246933.0499992</v>
      </c>
      <c r="J927" s="422">
        <f t="shared" si="7"/>
        <v>4379816967.7400007</v>
      </c>
      <c r="K927" s="422">
        <f t="shared" si="7"/>
        <v>9449027565.2400055</v>
      </c>
      <c r="L927" s="422">
        <f t="shared" si="7"/>
        <v>0</v>
      </c>
      <c r="M927" s="422">
        <f t="shared" si="7"/>
        <v>608384.9700000016</v>
      </c>
      <c r="N927" s="422">
        <f t="shared" si="7"/>
        <v>500984.39398629096</v>
      </c>
      <c r="O927" s="422">
        <f t="shared" si="7"/>
        <v>7011564.8699999982</v>
      </c>
      <c r="P927" s="422">
        <f t="shared" si="7"/>
        <v>7011564.8699999982</v>
      </c>
    </row>
    <row r="928" spans="1:16" x14ac:dyDescent="0.2">
      <c r="C928" s="423" t="s">
        <v>1204</v>
      </c>
      <c r="D928" s="424">
        <f t="shared" si="6"/>
        <v>88</v>
      </c>
      <c r="E928" s="425"/>
      <c r="F928" s="426">
        <f t="shared" si="7"/>
        <v>5448385774.4999981</v>
      </c>
      <c r="G928" s="426">
        <f t="shared" si="7"/>
        <v>2617772474.4100008</v>
      </c>
      <c r="H928" s="426">
        <f t="shared" si="7"/>
        <v>571672238.13000011</v>
      </c>
      <c r="I928" s="426">
        <f t="shared" si="7"/>
        <v>2421538956.1100001</v>
      </c>
      <c r="J928" s="426">
        <f t="shared" si="7"/>
        <v>4405014068.3500004</v>
      </c>
      <c r="K928" s="426">
        <f t="shared" si="7"/>
        <v>10294315726.49</v>
      </c>
      <c r="L928" s="426">
        <f t="shared" si="7"/>
        <v>0</v>
      </c>
      <c r="M928" s="426">
        <f t="shared" si="7"/>
        <v>3663218.1399999941</v>
      </c>
      <c r="N928" s="426">
        <f t="shared" si="7"/>
        <v>530196.68876165</v>
      </c>
      <c r="O928" s="426">
        <f t="shared" si="7"/>
        <v>7420407.8099999996</v>
      </c>
      <c r="P928" s="426">
        <f t="shared" si="7"/>
        <v>7420407.8099999996</v>
      </c>
    </row>
    <row r="929" spans="3:23" x14ac:dyDescent="0.2">
      <c r="C929" s="420" t="s">
        <v>1402</v>
      </c>
      <c r="D929" s="421">
        <f t="shared" si="6"/>
        <v>97</v>
      </c>
      <c r="F929" s="422">
        <f t="shared" si="7"/>
        <v>7164185261.8399982</v>
      </c>
      <c r="G929" s="422">
        <f t="shared" si="7"/>
        <v>3582434369.6700006</v>
      </c>
      <c r="H929" s="422">
        <f t="shared" si="7"/>
        <v>687116792.88000011</v>
      </c>
      <c r="I929" s="422">
        <f t="shared" si="7"/>
        <v>2820275351.5300007</v>
      </c>
      <c r="J929" s="422">
        <f t="shared" si="7"/>
        <v>7056670357.9299994</v>
      </c>
      <c r="K929" s="422">
        <f t="shared" si="7"/>
        <v>14146496872.009998</v>
      </c>
      <c r="L929" s="422">
        <f t="shared" si="7"/>
        <v>0</v>
      </c>
      <c r="M929" s="422">
        <f t="shared" si="7"/>
        <v>3984462.3899999149</v>
      </c>
      <c r="N929" s="422">
        <f t="shared" si="7"/>
        <v>669144.93898681074</v>
      </c>
      <c r="O929" s="422">
        <f t="shared" si="7"/>
        <v>9365068.5099999979</v>
      </c>
      <c r="P929" s="422">
        <f t="shared" si="7"/>
        <v>9365068.5099999979</v>
      </c>
    </row>
    <row r="930" spans="3:23" x14ac:dyDescent="0.2">
      <c r="C930" s="423" t="s">
        <v>1607</v>
      </c>
      <c r="D930" s="424">
        <f t="shared" si="6"/>
        <v>75</v>
      </c>
      <c r="E930" s="425"/>
      <c r="F930" s="426">
        <f t="shared" si="7"/>
        <v>4694993512.0800018</v>
      </c>
      <c r="G930" s="426">
        <f t="shared" si="7"/>
        <v>2106663537.1999998</v>
      </c>
      <c r="H930" s="426">
        <f t="shared" si="7"/>
        <v>466602313.15999991</v>
      </c>
      <c r="I930" s="426">
        <f t="shared" si="7"/>
        <v>2017814699.8700004</v>
      </c>
      <c r="J930" s="426">
        <f t="shared" si="7"/>
        <v>4725720445.5499983</v>
      </c>
      <c r="K930" s="426">
        <f t="shared" si="7"/>
        <v>9598800995.7800007</v>
      </c>
      <c r="L930" s="426">
        <f t="shared" si="7"/>
        <v>5603355.6600000001</v>
      </c>
      <c r="M930" s="426">
        <f t="shared" si="7"/>
        <v>3802286.6200000006</v>
      </c>
      <c r="N930" s="426">
        <f t="shared" si="7"/>
        <v>487677.51029432996</v>
      </c>
      <c r="O930" s="426">
        <f t="shared" si="7"/>
        <v>6825327.3500000015</v>
      </c>
      <c r="P930" s="426">
        <f t="shared" si="7"/>
        <v>12428683.010000004</v>
      </c>
    </row>
    <row r="931" spans="3:23" x14ac:dyDescent="0.2">
      <c r="C931" s="420" t="s">
        <v>1768</v>
      </c>
      <c r="D931" s="421">
        <f t="shared" si="6"/>
        <v>82</v>
      </c>
      <c r="F931" s="422">
        <f t="shared" si="7"/>
        <v>3687447105.1899991</v>
      </c>
      <c r="G931" s="422">
        <f t="shared" si="7"/>
        <v>1722370717.3400006</v>
      </c>
      <c r="H931" s="422">
        <f t="shared" si="7"/>
        <v>415973714.30999988</v>
      </c>
      <c r="I931" s="422">
        <f t="shared" si="7"/>
        <v>1099914830.9899995</v>
      </c>
      <c r="J931" s="422">
        <f t="shared" si="7"/>
        <v>8459704541.6499987</v>
      </c>
      <c r="K931" s="422">
        <f t="shared" si="7"/>
        <v>12008394459.880001</v>
      </c>
      <c r="L931" s="422">
        <f t="shared" si="7"/>
        <v>0</v>
      </c>
      <c r="M931" s="422">
        <f t="shared" si="7"/>
        <v>34290995.939999983</v>
      </c>
      <c r="N931" s="422">
        <f t="shared" si="7"/>
        <v>378156.11297642987</v>
      </c>
      <c r="O931" s="422">
        <f t="shared" si="7"/>
        <v>5292512.4099999983</v>
      </c>
      <c r="P931" s="422">
        <f t="shared" si="7"/>
        <v>5292512.4099999983</v>
      </c>
    </row>
    <row r="932" spans="3:23" x14ac:dyDescent="0.2">
      <c r="C932" s="423" t="s">
        <v>1952</v>
      </c>
      <c r="D932" s="424">
        <f t="shared" si="6"/>
        <v>78</v>
      </c>
      <c r="E932" s="425"/>
      <c r="F932" s="426">
        <f t="shared" si="7"/>
        <v>3881751936.1300015</v>
      </c>
      <c r="G932" s="426">
        <f t="shared" si="7"/>
        <v>1982498293.1699989</v>
      </c>
      <c r="H932" s="426">
        <f t="shared" si="7"/>
        <v>410438768.12</v>
      </c>
      <c r="I932" s="426">
        <f t="shared" si="7"/>
        <v>753575434.68999994</v>
      </c>
      <c r="J932" s="426">
        <f t="shared" si="7"/>
        <v>8018518173.9399986</v>
      </c>
      <c r="K932" s="426">
        <f t="shared" si="7"/>
        <v>11181030669.919994</v>
      </c>
      <c r="L932" s="426">
        <f t="shared" si="7"/>
        <v>0</v>
      </c>
      <c r="M932" s="426">
        <f t="shared" si="7"/>
        <v>106805784.72000001</v>
      </c>
      <c r="N932" s="426">
        <f t="shared" si="7"/>
        <v>359707.89400888991</v>
      </c>
      <c r="O932" s="426">
        <f t="shared" si="7"/>
        <v>5034318.9800000004</v>
      </c>
      <c r="P932" s="426">
        <f t="shared" si="7"/>
        <v>5034318.9800000004</v>
      </c>
    </row>
    <row r="935" spans="3:23" x14ac:dyDescent="0.2">
      <c r="E935" s="427" t="s">
        <v>226</v>
      </c>
      <c r="F935" s="428">
        <f>SUBTOTAL(9,F222:F237)</f>
        <v>577340989.66999996</v>
      </c>
      <c r="G935" s="429">
        <f t="shared" ref="G935:R935" si="8">SUBTOTAL(9,G222:G237)</f>
        <v>271641076.76999998</v>
      </c>
      <c r="H935" s="429">
        <f t="shared" si="8"/>
        <v>58756454.060000002</v>
      </c>
      <c r="I935" s="429">
        <f t="shared" si="8"/>
        <v>138838618.07999998</v>
      </c>
      <c r="J935" s="429">
        <f t="shared" si="8"/>
        <v>1033323493.4799999</v>
      </c>
      <c r="K935" s="429">
        <f t="shared" si="8"/>
        <v>1536559642.3899999</v>
      </c>
      <c r="L935" s="429">
        <f t="shared" si="8"/>
        <v>0</v>
      </c>
      <c r="M935" s="429">
        <f t="shared" si="8"/>
        <v>9671755.0599999987</v>
      </c>
      <c r="N935" s="429">
        <f t="shared" si="8"/>
        <v>49470.563248959981</v>
      </c>
      <c r="O935" s="429">
        <f t="shared" si="8"/>
        <v>692369.02000000014</v>
      </c>
      <c r="P935" s="429">
        <f t="shared" si="8"/>
        <v>692369.02000000014</v>
      </c>
      <c r="Q935" s="429">
        <f>+Q222+Q223+Q224+Q225+Q226+Q227+Q228+Q229+Q230+Q231+Q232+Q233+Q234+Q235+Q236+Q237</f>
        <v>1502559642.3900003</v>
      </c>
      <c r="R935" s="429">
        <f t="shared" si="8"/>
        <v>34000000.000000045</v>
      </c>
      <c r="S935" s="430">
        <f>+S222+S223+S224+S225+S226+S227+S228+S229+S230+S231+S232+S233+S234+S235+S236+S237</f>
        <v>469236148.91000009</v>
      </c>
      <c r="T935" s="431">
        <f>+T222+T223+T224+T225+T226+T227+T228+T229+T230+T231+T232+T233+T234+T235+T236+T237</f>
        <v>469928517.93000007</v>
      </c>
      <c r="V935" s="432">
        <f>+V222+V223+V224+V225+V226+V227+V228+V229+V230+V231+V232+V233+V234+V235+V236+V237</f>
        <v>308439750.45000005</v>
      </c>
      <c r="W935" s="432">
        <f>+W222+W223+W224+W225+W226+W227+W228+W229+W230+W231+W232+W233+W234+W235+W236+W237</f>
        <v>-169601132.36999997</v>
      </c>
    </row>
  </sheetData>
  <autoFilter ref="A1:P919">
    <filterColumn colId="2">
      <filters>
        <filter val="พระนครศรีอยุธยา"/>
      </filters>
    </filterColumn>
  </autoFilter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L15" sqref="L15"/>
    </sheetView>
  </sheetViews>
  <sheetFormatPr defaultRowHeight="14.25" x14ac:dyDescent="0.2"/>
  <cols>
    <col min="1" max="1" width="26.75" style="440" bestFit="1" customWidth="1"/>
    <col min="2" max="2" width="21.125" style="440" bestFit="1" customWidth="1"/>
    <col min="3" max="3" width="18.875" style="440" bestFit="1" customWidth="1"/>
    <col min="4" max="4" width="13.125" style="440" bestFit="1" customWidth="1"/>
    <col min="5" max="5" width="15.125" style="440" bestFit="1" customWidth="1"/>
    <col min="6" max="6" width="13.125" style="440" bestFit="1" customWidth="1"/>
    <col min="7" max="8" width="14.125" style="440" bestFit="1" customWidth="1"/>
    <col min="9" max="16384" width="9" style="440"/>
  </cols>
  <sheetData>
    <row r="1" spans="1:8" s="437" customFormat="1" ht="57" x14ac:dyDescent="0.35">
      <c r="A1" s="436" t="s">
        <v>0</v>
      </c>
      <c r="B1" s="436" t="s">
        <v>2351</v>
      </c>
      <c r="C1" s="436" t="s">
        <v>2352</v>
      </c>
      <c r="D1" s="436" t="s">
        <v>2353</v>
      </c>
      <c r="E1" s="436" t="s">
        <v>2354</v>
      </c>
      <c r="F1" s="436" t="s">
        <v>2340</v>
      </c>
      <c r="G1" s="436" t="s">
        <v>2355</v>
      </c>
      <c r="H1" s="436" t="s">
        <v>2356</v>
      </c>
    </row>
    <row r="2" spans="1:8" ht="22.5" x14ac:dyDescent="0.35">
      <c r="A2" s="438" t="s">
        <v>93</v>
      </c>
      <c r="B2" s="439">
        <v>160957374.84999999</v>
      </c>
      <c r="C2" s="439">
        <v>420494319.63999999</v>
      </c>
      <c r="D2" s="439">
        <v>0</v>
      </c>
      <c r="E2" s="439">
        <v>0</v>
      </c>
      <c r="F2" s="439">
        <v>27821.657822839978</v>
      </c>
      <c r="G2" s="439">
        <v>389380.11</v>
      </c>
      <c r="H2" s="439">
        <v>389380.11</v>
      </c>
    </row>
    <row r="3" spans="1:8" ht="22.5" x14ac:dyDescent="0.35">
      <c r="A3" s="438" t="s">
        <v>96</v>
      </c>
      <c r="B3" s="439">
        <v>60455647.57</v>
      </c>
      <c r="C3" s="439">
        <v>131509397.63</v>
      </c>
      <c r="D3" s="439">
        <v>0</v>
      </c>
      <c r="E3" s="439">
        <v>1263269.1099999994</v>
      </c>
      <c r="F3" s="439">
        <v>8022.8228261200002</v>
      </c>
      <c r="G3" s="439">
        <v>112284.02</v>
      </c>
      <c r="H3" s="439">
        <v>112284.02</v>
      </c>
    </row>
    <row r="4" spans="1:8" ht="22.5" x14ac:dyDescent="0.35">
      <c r="A4" s="438" t="s">
        <v>98</v>
      </c>
      <c r="B4" s="439">
        <v>24360506.140000001</v>
      </c>
      <c r="C4" s="439">
        <v>58505227.729999997</v>
      </c>
      <c r="D4" s="439">
        <v>0</v>
      </c>
      <c r="E4" s="439">
        <v>0</v>
      </c>
      <c r="F4" s="439">
        <v>1175.6077999999991</v>
      </c>
      <c r="G4" s="439">
        <v>16453.310000000001</v>
      </c>
      <c r="H4" s="439">
        <v>16453.310000000001</v>
      </c>
    </row>
    <row r="5" spans="1:8" ht="22.5" x14ac:dyDescent="0.35">
      <c r="A5" s="438" t="s">
        <v>100</v>
      </c>
      <c r="B5" s="439">
        <v>22330493.84</v>
      </c>
      <c r="C5" s="439">
        <v>85065107.849999994</v>
      </c>
      <c r="D5" s="439">
        <v>0</v>
      </c>
      <c r="E5" s="439">
        <v>0</v>
      </c>
      <c r="F5" s="439">
        <v>1117.7220000000007</v>
      </c>
      <c r="G5" s="439">
        <v>15643.16</v>
      </c>
      <c r="H5" s="439">
        <v>15643.16</v>
      </c>
    </row>
    <row r="6" spans="1:8" ht="22.5" x14ac:dyDescent="0.35">
      <c r="A6" s="438" t="s">
        <v>102</v>
      </c>
      <c r="B6" s="439">
        <v>25004970.079999998</v>
      </c>
      <c r="C6" s="439">
        <v>58387011.259999998</v>
      </c>
      <c r="D6" s="439">
        <v>0</v>
      </c>
      <c r="E6" s="439">
        <v>128795.79999999888</v>
      </c>
      <c r="F6" s="439">
        <v>723.24729999999965</v>
      </c>
      <c r="G6" s="439">
        <v>10122.26</v>
      </c>
      <c r="H6" s="439">
        <v>10122.26</v>
      </c>
    </row>
    <row r="7" spans="1:8" ht="22.5" x14ac:dyDescent="0.35">
      <c r="A7" s="438" t="s">
        <v>104</v>
      </c>
      <c r="B7" s="439">
        <v>17458290.920000002</v>
      </c>
      <c r="C7" s="439">
        <v>26501680.879999999</v>
      </c>
      <c r="D7" s="439">
        <v>0</v>
      </c>
      <c r="E7" s="439">
        <v>2517789.9900000002</v>
      </c>
      <c r="F7" s="439">
        <v>375.26420000000002</v>
      </c>
      <c r="G7" s="439">
        <v>5252.04</v>
      </c>
      <c r="H7" s="439">
        <v>5252.04</v>
      </c>
    </row>
    <row r="8" spans="1:8" ht="22.5" x14ac:dyDescent="0.35">
      <c r="A8" s="438" t="s">
        <v>106</v>
      </c>
      <c r="B8" s="439">
        <v>44861275.920000002</v>
      </c>
      <c r="C8" s="439">
        <v>187896367.97999999</v>
      </c>
      <c r="D8" s="439">
        <v>0</v>
      </c>
      <c r="E8" s="439">
        <v>0</v>
      </c>
      <c r="F8" s="439">
        <v>3948.5819000000006</v>
      </c>
      <c r="G8" s="439">
        <v>55262.68</v>
      </c>
      <c r="H8" s="439">
        <v>55262.68</v>
      </c>
    </row>
    <row r="9" spans="1:8" ht="22.5" x14ac:dyDescent="0.35">
      <c r="A9" s="438" t="s">
        <v>108</v>
      </c>
      <c r="B9" s="439">
        <v>27801750.079999998</v>
      </c>
      <c r="C9" s="439">
        <v>54346571.700000003</v>
      </c>
      <c r="D9" s="439">
        <v>0</v>
      </c>
      <c r="E9" s="439">
        <v>1067187.6000000006</v>
      </c>
      <c r="F9" s="439">
        <v>707.2841999999996</v>
      </c>
      <c r="G9" s="439">
        <v>9898.85</v>
      </c>
      <c r="H9" s="439">
        <v>9898.85</v>
      </c>
    </row>
    <row r="10" spans="1:8" ht="22.5" x14ac:dyDescent="0.35">
      <c r="A10" s="438" t="s">
        <v>110</v>
      </c>
      <c r="B10" s="439">
        <v>27535859.199999999</v>
      </c>
      <c r="C10" s="439">
        <v>80921414.230000004</v>
      </c>
      <c r="D10" s="439">
        <v>0</v>
      </c>
      <c r="E10" s="439">
        <v>0</v>
      </c>
      <c r="F10" s="439">
        <v>1009.0846</v>
      </c>
      <c r="G10" s="439">
        <v>14122.72</v>
      </c>
      <c r="H10" s="439">
        <v>14122.72</v>
      </c>
    </row>
    <row r="11" spans="1:8" ht="22.5" x14ac:dyDescent="0.35">
      <c r="A11" s="438" t="s">
        <v>112</v>
      </c>
      <c r="B11" s="439">
        <v>24809697.190000001</v>
      </c>
      <c r="C11" s="439">
        <v>60190295.109999999</v>
      </c>
      <c r="D11" s="439">
        <v>0</v>
      </c>
      <c r="E11" s="439">
        <v>0</v>
      </c>
      <c r="F11" s="439">
        <v>914.13119999999992</v>
      </c>
      <c r="G11" s="439">
        <v>12793.79</v>
      </c>
      <c r="H11" s="439">
        <v>12793.79</v>
      </c>
    </row>
    <row r="12" spans="1:8" ht="22.5" x14ac:dyDescent="0.35">
      <c r="A12" s="438" t="s">
        <v>114</v>
      </c>
      <c r="B12" s="439">
        <v>24093949.07</v>
      </c>
      <c r="C12" s="439">
        <v>66235484.210000001</v>
      </c>
      <c r="D12" s="439">
        <v>0</v>
      </c>
      <c r="E12" s="439">
        <v>0</v>
      </c>
      <c r="F12" s="439">
        <v>739.72880000000032</v>
      </c>
      <c r="G12" s="439">
        <v>10352.93</v>
      </c>
      <c r="H12" s="439">
        <v>10352.93</v>
      </c>
    </row>
    <row r="13" spans="1:8" ht="22.5" x14ac:dyDescent="0.35">
      <c r="A13" s="438" t="s">
        <v>116</v>
      </c>
      <c r="B13" s="439">
        <v>45547750.420000002</v>
      </c>
      <c r="C13" s="439">
        <v>108472559.44</v>
      </c>
      <c r="D13" s="439">
        <v>0</v>
      </c>
      <c r="E13" s="439">
        <v>0</v>
      </c>
      <c r="F13" s="439">
        <v>1371.7182000000003</v>
      </c>
      <c r="G13" s="439">
        <v>19197.990000000002</v>
      </c>
      <c r="H13" s="439">
        <v>19197.990000000002</v>
      </c>
    </row>
    <row r="14" spans="1:8" ht="22.5" x14ac:dyDescent="0.35">
      <c r="A14" s="438" t="s">
        <v>118</v>
      </c>
      <c r="B14" s="439">
        <v>14284157.210000001</v>
      </c>
      <c r="C14" s="439">
        <v>30034869.350000001</v>
      </c>
      <c r="D14" s="439">
        <v>0</v>
      </c>
      <c r="E14" s="439">
        <v>1640696.3000000003</v>
      </c>
      <c r="F14" s="439">
        <v>207.99979999999994</v>
      </c>
      <c r="G14" s="439">
        <v>2911.08</v>
      </c>
      <c r="H14" s="439">
        <v>2911.08</v>
      </c>
    </row>
    <row r="15" spans="1:8" ht="22.5" x14ac:dyDescent="0.35">
      <c r="A15" s="438" t="s">
        <v>120</v>
      </c>
      <c r="B15" s="439">
        <v>29062787.969999999</v>
      </c>
      <c r="C15" s="439">
        <v>119236658.33</v>
      </c>
      <c r="D15" s="439">
        <v>0</v>
      </c>
      <c r="E15" s="439">
        <v>14845.589999999851</v>
      </c>
      <c r="F15" s="439">
        <v>732.45619999999963</v>
      </c>
      <c r="G15" s="439">
        <v>10251.15</v>
      </c>
      <c r="H15" s="439">
        <v>10251.15</v>
      </c>
    </row>
    <row r="16" spans="1:8" ht="22.5" x14ac:dyDescent="0.35">
      <c r="A16" s="438" t="s">
        <v>122</v>
      </c>
      <c r="B16" s="439">
        <v>14660150.789999999</v>
      </c>
      <c r="C16" s="439">
        <v>27756566.510000002</v>
      </c>
      <c r="D16" s="439">
        <v>0</v>
      </c>
      <c r="E16" s="439">
        <v>385433.48</v>
      </c>
      <c r="F16" s="439">
        <v>346.3633999999999</v>
      </c>
      <c r="G16" s="439">
        <v>4847.5600000000004</v>
      </c>
      <c r="H16" s="439">
        <v>4847.5600000000004</v>
      </c>
    </row>
    <row r="17" spans="1:8" ht="22.5" x14ac:dyDescent="0.35">
      <c r="A17" s="438" t="s">
        <v>124</v>
      </c>
      <c r="B17" s="439">
        <v>14116328.42</v>
      </c>
      <c r="C17" s="439">
        <v>21006110.539999999</v>
      </c>
      <c r="D17" s="439">
        <v>0</v>
      </c>
      <c r="E17" s="439">
        <v>2653737.19</v>
      </c>
      <c r="F17" s="439">
        <v>256.89300000000003</v>
      </c>
      <c r="G17" s="439">
        <v>3595.37</v>
      </c>
      <c r="H17" s="439">
        <v>3595.37</v>
      </c>
    </row>
    <row r="18" spans="1:8" x14ac:dyDescent="0.2">
      <c r="A18" s="441" t="s">
        <v>2349</v>
      </c>
      <c r="B18" s="442">
        <f>SUM(B2:B17)</f>
        <v>577340989.66999996</v>
      </c>
      <c r="C18" s="442">
        <f>SUM(C2:C17)</f>
        <v>1536559642.3899999</v>
      </c>
      <c r="D18" s="442">
        <f t="shared" ref="D18:H18" si="0">SUM(D2:D17)</f>
        <v>0</v>
      </c>
      <c r="E18" s="442">
        <f t="shared" si="0"/>
        <v>9671755.0599999987</v>
      </c>
      <c r="F18" s="442">
        <f t="shared" si="0"/>
        <v>49470.563248959981</v>
      </c>
      <c r="G18" s="442">
        <f t="shared" si="0"/>
        <v>692369.02000000014</v>
      </c>
      <c r="H18" s="442">
        <f t="shared" si="0"/>
        <v>692369.02000000014</v>
      </c>
    </row>
    <row r="19" spans="1:8" x14ac:dyDescent="0.2">
      <c r="B19" s="443"/>
      <c r="C19" s="443"/>
      <c r="D19" s="443"/>
      <c r="E19" s="443"/>
      <c r="F19" s="443"/>
      <c r="G19" s="443"/>
      <c r="H19" s="443"/>
    </row>
    <row r="20" spans="1:8" ht="22.5" x14ac:dyDescent="0.35">
      <c r="A20" s="444" t="s">
        <v>2350</v>
      </c>
      <c r="B20" s="445">
        <v>51736785306.770004</v>
      </c>
      <c r="C20" s="445">
        <v>119776003573.33006</v>
      </c>
      <c r="D20" s="445">
        <v>5860660.3399999999</v>
      </c>
      <c r="E20" s="445">
        <v>315019480.0999999</v>
      </c>
      <c r="F20" s="445">
        <v>5353206.2433926482</v>
      </c>
      <c r="G20" s="445">
        <v>74921201.830000073</v>
      </c>
      <c r="H20" s="445">
        <v>80781862.170000032</v>
      </c>
    </row>
    <row r="28" spans="1:8" x14ac:dyDescent="0.2">
      <c r="G28" s="440" t="s">
        <v>2279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CL20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defaultRowHeight="22.5" x14ac:dyDescent="0.35"/>
  <cols>
    <col min="1" max="1" width="21.75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16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0" width="15" customWidth="1"/>
    <col min="41" max="41" width="15.25" bestFit="1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hidden="1" customWidth="1"/>
    <col min="51" max="52" width="16.375" hidden="1" customWidth="1"/>
    <col min="53" max="54" width="15.25" hidden="1" customWidth="1"/>
    <col min="55" max="55" width="16.375" hidden="1" customWidth="1"/>
    <col min="56" max="56" width="0" hidden="1" customWidth="1"/>
    <col min="57" max="57" width="15.625" bestFit="1" customWidth="1"/>
    <col min="58" max="59" width="16.375" bestFit="1" customWidth="1"/>
    <col min="60" max="60" width="15.625" bestFit="1" customWidth="1"/>
    <col min="61" max="61" width="16" bestFit="1" customWidth="1"/>
    <col min="63" max="63" width="15.625" bestFit="1" customWidth="1"/>
    <col min="64" max="65" width="16.375" bestFit="1" customWidth="1"/>
    <col min="66" max="66" width="15.625" bestFit="1" customWidth="1"/>
    <col min="67" max="67" width="16" bestFit="1" customWidth="1"/>
    <col min="68" max="68" width="16" style="36" customWidth="1"/>
    <col min="69" max="74" width="16" style="369" customWidth="1"/>
    <col min="75" max="75" width="16" style="36" customWidth="1"/>
    <col min="76" max="76" width="15.625" bestFit="1" customWidth="1"/>
    <col min="77" max="78" width="16.375" bestFit="1" customWidth="1"/>
    <col min="79" max="79" width="15.625" bestFit="1" customWidth="1"/>
    <col min="80" max="80" width="16" bestFit="1" customWidth="1"/>
    <col min="81" max="81" width="16" style="34" customWidth="1"/>
    <col min="82" max="82" width="15.625" bestFit="1" customWidth="1"/>
    <col min="83" max="84" width="16.375" bestFit="1" customWidth="1"/>
    <col min="85" max="85" width="15.625" bestFit="1" customWidth="1"/>
    <col min="86" max="86" width="16" bestFit="1" customWidth="1"/>
    <col min="87" max="87" width="16" style="36" customWidth="1"/>
    <col min="88" max="88" width="15.875" bestFit="1" customWidth="1"/>
    <col min="89" max="89" width="16.375" bestFit="1" customWidth="1"/>
    <col min="90" max="90" width="16.875" bestFit="1" customWidth="1"/>
  </cols>
  <sheetData>
    <row r="1" spans="1:90" x14ac:dyDescent="0.35">
      <c r="A1" t="s">
        <v>2230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2142</v>
      </c>
      <c r="BA1" s="2" t="s">
        <v>21</v>
      </c>
      <c r="BB1" s="2" t="s">
        <v>22</v>
      </c>
      <c r="BC1" s="2" t="s">
        <v>2143</v>
      </c>
      <c r="BE1" s="2" t="s">
        <v>19</v>
      </c>
      <c r="BF1" s="2" t="s">
        <v>20</v>
      </c>
      <c r="BG1" s="2" t="s">
        <v>21</v>
      </c>
      <c r="BH1" s="2" t="s">
        <v>22</v>
      </c>
      <c r="BI1" s="2" t="s">
        <v>23</v>
      </c>
      <c r="BK1" s="2" t="s">
        <v>19</v>
      </c>
      <c r="BL1" s="2" t="s">
        <v>20</v>
      </c>
      <c r="BM1" s="2" t="s">
        <v>21</v>
      </c>
      <c r="BN1" s="2" t="s">
        <v>22</v>
      </c>
      <c r="BO1" s="2" t="s">
        <v>23</v>
      </c>
      <c r="BP1" s="106"/>
      <c r="BQ1" s="360" t="s">
        <v>19</v>
      </c>
      <c r="BR1" s="360" t="s">
        <v>20</v>
      </c>
      <c r="BS1" s="360" t="s">
        <v>21</v>
      </c>
      <c r="BT1" s="361" t="s">
        <v>2176</v>
      </c>
      <c r="BU1" s="360" t="s">
        <v>2180</v>
      </c>
      <c r="BV1" s="360" t="s">
        <v>2181</v>
      </c>
      <c r="BW1" s="106"/>
      <c r="BX1" s="2" t="s">
        <v>19</v>
      </c>
      <c r="BY1" s="2" t="s">
        <v>20</v>
      </c>
      <c r="BZ1" s="2" t="s">
        <v>21</v>
      </c>
      <c r="CA1" s="2" t="s">
        <v>22</v>
      </c>
      <c r="CB1" s="2" t="s">
        <v>23</v>
      </c>
      <c r="CC1" s="120"/>
      <c r="CD1" s="2" t="s">
        <v>19</v>
      </c>
      <c r="CE1" s="2" t="s">
        <v>20</v>
      </c>
      <c r="CF1" s="2" t="s">
        <v>21</v>
      </c>
      <c r="CG1" s="2" t="s">
        <v>22</v>
      </c>
      <c r="CH1" s="2" t="s">
        <v>23</v>
      </c>
      <c r="CI1" s="106"/>
    </row>
    <row r="2" spans="1:90" s="1" customFormat="1" ht="90" x14ac:dyDescent="0.35">
      <c r="A2" s="10" t="s">
        <v>0</v>
      </c>
      <c r="B2" s="5" t="s">
        <v>2236</v>
      </c>
      <c r="C2" s="5" t="s">
        <v>17</v>
      </c>
      <c r="D2" s="5" t="s">
        <v>2364</v>
      </c>
      <c r="E2" s="5" t="s">
        <v>2363</v>
      </c>
      <c r="F2" s="5" t="s">
        <v>18</v>
      </c>
      <c r="H2" s="7" t="s">
        <v>2362</v>
      </c>
      <c r="I2" s="7" t="s">
        <v>17</v>
      </c>
      <c r="J2" s="7" t="s">
        <v>2361</v>
      </c>
      <c r="K2" s="7" t="s">
        <v>2360</v>
      </c>
      <c r="L2" s="7" t="s">
        <v>18</v>
      </c>
      <c r="N2" s="9" t="s">
        <v>2359</v>
      </c>
      <c r="O2" s="9" t="s">
        <v>17</v>
      </c>
      <c r="P2" s="9" t="s">
        <v>2358</v>
      </c>
      <c r="Q2" s="9" t="s">
        <v>2357</v>
      </c>
      <c r="R2" s="9" t="s">
        <v>18</v>
      </c>
      <c r="T2" s="35" t="s">
        <v>2231</v>
      </c>
      <c r="U2" s="35" t="s">
        <v>17</v>
      </c>
      <c r="V2" s="35" t="s">
        <v>2237</v>
      </c>
      <c r="W2" s="35" t="s">
        <v>2278</v>
      </c>
      <c r="X2" s="35" t="s">
        <v>18</v>
      </c>
      <c r="Z2" s="37" t="s">
        <v>2232</v>
      </c>
      <c r="AA2" s="37" t="s">
        <v>17</v>
      </c>
      <c r="AB2" s="37" t="s">
        <v>2238</v>
      </c>
      <c r="AC2" s="37" t="s">
        <v>2277</v>
      </c>
      <c r="AD2" s="37" t="s">
        <v>18</v>
      </c>
      <c r="AF2" s="42" t="s">
        <v>2233</v>
      </c>
      <c r="AG2" s="42" t="s">
        <v>17</v>
      </c>
      <c r="AH2" s="42" t="s">
        <v>2239</v>
      </c>
      <c r="AI2" s="42" t="s">
        <v>2291</v>
      </c>
      <c r="AJ2" s="42" t="s">
        <v>18</v>
      </c>
      <c r="AL2" s="54" t="s">
        <v>2234</v>
      </c>
      <c r="AM2" s="54" t="s">
        <v>17</v>
      </c>
      <c r="AN2" s="54" t="s">
        <v>2240</v>
      </c>
      <c r="AO2" s="54" t="s">
        <v>2290</v>
      </c>
      <c r="AP2" s="54" t="s">
        <v>18</v>
      </c>
      <c r="AR2" s="37" t="s">
        <v>2235</v>
      </c>
      <c r="AS2" s="37" t="s">
        <v>17</v>
      </c>
      <c r="AT2" s="37" t="s">
        <v>2241</v>
      </c>
      <c r="AU2" s="37" t="s">
        <v>2289</v>
      </c>
      <c r="AV2" s="37" t="s">
        <v>18</v>
      </c>
      <c r="AX2" s="212" t="s">
        <v>2184</v>
      </c>
      <c r="AY2" s="212" t="s">
        <v>2243</v>
      </c>
      <c r="AZ2" s="212" t="s">
        <v>2183</v>
      </c>
      <c r="BA2" s="212" t="s">
        <v>2241</v>
      </c>
      <c r="BB2" s="212" t="s">
        <v>2242</v>
      </c>
      <c r="BC2" s="212" t="s">
        <v>2244</v>
      </c>
      <c r="BE2" s="55" t="s">
        <v>2245</v>
      </c>
      <c r="BF2" s="55" t="s">
        <v>17</v>
      </c>
      <c r="BG2" s="55" t="s">
        <v>2246</v>
      </c>
      <c r="BH2" s="55" t="s">
        <v>2299</v>
      </c>
      <c r="BI2" s="55" t="s">
        <v>18</v>
      </c>
      <c r="BK2" s="104" t="s">
        <v>2247</v>
      </c>
      <c r="BL2" s="104" t="s">
        <v>17</v>
      </c>
      <c r="BM2" s="104" t="s">
        <v>2248</v>
      </c>
      <c r="BN2" s="104" t="s">
        <v>2300</v>
      </c>
      <c r="BO2" s="104" t="s">
        <v>18</v>
      </c>
      <c r="BP2" s="107"/>
      <c r="BQ2" s="362" t="s">
        <v>2177</v>
      </c>
      <c r="BR2" s="363" t="s">
        <v>2249</v>
      </c>
      <c r="BS2" s="362" t="s">
        <v>2178</v>
      </c>
      <c r="BT2" s="362" t="s">
        <v>2179</v>
      </c>
      <c r="BU2" s="364" t="s">
        <v>2301</v>
      </c>
      <c r="BV2" s="362" t="s">
        <v>2244</v>
      </c>
      <c r="BW2" s="107"/>
      <c r="BX2" s="109" t="s">
        <v>2250</v>
      </c>
      <c r="BY2" s="109" t="s">
        <v>17</v>
      </c>
      <c r="BZ2" s="109" t="s">
        <v>2251</v>
      </c>
      <c r="CA2" s="109" t="s">
        <v>2302</v>
      </c>
      <c r="CB2" s="109" t="s">
        <v>18</v>
      </c>
      <c r="CC2" s="107"/>
      <c r="CD2" s="153" t="s">
        <v>2252</v>
      </c>
      <c r="CE2" s="153" t="s">
        <v>17</v>
      </c>
      <c r="CF2" s="153" t="s">
        <v>2253</v>
      </c>
      <c r="CG2" s="153" t="s">
        <v>2254</v>
      </c>
      <c r="CH2" s="153" t="s">
        <v>18</v>
      </c>
      <c r="CI2" s="107"/>
      <c r="CJ2" s="150" t="s">
        <v>2132</v>
      </c>
      <c r="CK2" s="115" t="s">
        <v>2255</v>
      </c>
      <c r="CL2" s="104" t="s">
        <v>227</v>
      </c>
    </row>
    <row r="3" spans="1:90" x14ac:dyDescent="0.35">
      <c r="A3" s="3" t="s">
        <v>1</v>
      </c>
      <c r="B3" s="6">
        <v>2548788.75</v>
      </c>
      <c r="C3" s="6">
        <v>167575055.68000001</v>
      </c>
      <c r="D3" s="6">
        <v>2548788.75</v>
      </c>
      <c r="E3" s="46">
        <f>+B3-D3</f>
        <v>0</v>
      </c>
      <c r="F3" s="8">
        <f>+C3-D3</f>
        <v>165026266.93000001</v>
      </c>
      <c r="H3" s="6">
        <v>16068477.949999999</v>
      </c>
      <c r="I3" s="8">
        <f>+F3</f>
        <v>165026266.93000001</v>
      </c>
      <c r="J3" s="6">
        <v>15002387.9</v>
      </c>
      <c r="K3" s="46">
        <f>+H3-J3</f>
        <v>1066090.0499999989</v>
      </c>
      <c r="L3" s="6">
        <f>+I3-J3</f>
        <v>150023879.03</v>
      </c>
      <c r="N3" s="6">
        <v>41054712.969999999</v>
      </c>
      <c r="O3" s="8">
        <f>+L3</f>
        <v>150023879.03</v>
      </c>
      <c r="P3" s="6">
        <v>15002387.91</v>
      </c>
      <c r="Q3" s="46">
        <f>+N3-P3</f>
        <v>26052325.059999999</v>
      </c>
      <c r="R3" s="6">
        <f>+O3-P3</f>
        <v>135021491.12</v>
      </c>
      <c r="T3" s="6">
        <v>14285773.16</v>
      </c>
      <c r="U3" s="8">
        <v>135021491.12</v>
      </c>
      <c r="V3" s="6">
        <v>14285773.16</v>
      </c>
      <c r="W3" s="46">
        <f>+T3-V3</f>
        <v>0</v>
      </c>
      <c r="X3" s="6">
        <f>+U3-V3</f>
        <v>120735717.96000001</v>
      </c>
      <c r="Z3" s="6">
        <v>19287956.420000002</v>
      </c>
      <c r="AA3" s="8">
        <v>120735717.95999999</v>
      </c>
      <c r="AB3" s="6">
        <v>15091964.75</v>
      </c>
      <c r="AC3" s="46">
        <f>+Z3-AB3</f>
        <v>4195991.6700000018</v>
      </c>
      <c r="AD3" s="6">
        <f>+AA3-AB3</f>
        <v>105643753.20999999</v>
      </c>
      <c r="AF3" s="6">
        <v>25183037.559999999</v>
      </c>
      <c r="AG3" s="8">
        <v>105643753.20999999</v>
      </c>
      <c r="AH3" s="6">
        <v>15091964.75</v>
      </c>
      <c r="AI3" s="46">
        <f>+AF3-AH3</f>
        <v>10091072.809999999</v>
      </c>
      <c r="AJ3" s="6">
        <f>+AG3-AH3</f>
        <v>90551788.459999993</v>
      </c>
      <c r="AL3" s="6">
        <v>8724088.0399999991</v>
      </c>
      <c r="AM3" s="8">
        <v>90551788.459999993</v>
      </c>
      <c r="AN3" s="6">
        <v>8724088.0399999991</v>
      </c>
      <c r="AO3" s="46">
        <f>+AL3-AN3</f>
        <v>0</v>
      </c>
      <c r="AP3" s="6">
        <f>+AM3-AN3</f>
        <v>81827700.419999987</v>
      </c>
      <c r="AR3" s="6">
        <v>10902477.640000001</v>
      </c>
      <c r="AS3" s="8">
        <v>81827700.420000002</v>
      </c>
      <c r="AT3" s="6">
        <v>10902477.640000001</v>
      </c>
      <c r="AU3" s="46">
        <f>+AR3-AT3</f>
        <v>0</v>
      </c>
      <c r="AV3" s="6">
        <f>+AS3-AT3</f>
        <v>70925222.780000001</v>
      </c>
      <c r="AX3" s="6"/>
      <c r="AY3" s="8"/>
      <c r="AZ3" s="8"/>
      <c r="BA3" s="6"/>
      <c r="BB3" s="46">
        <f>+AX3-BA3</f>
        <v>0</v>
      </c>
      <c r="BC3" s="6">
        <f>+AY3-AZ3</f>
        <v>0</v>
      </c>
      <c r="BE3" s="6">
        <v>20988538.539999999</v>
      </c>
      <c r="BF3" s="8">
        <v>70925222.780000001</v>
      </c>
      <c r="BG3" s="6">
        <v>17731305.699999999</v>
      </c>
      <c r="BH3" s="46">
        <f>+BE3-BG3</f>
        <v>3257232.84</v>
      </c>
      <c r="BI3" s="6">
        <f>+BF3-BG3</f>
        <v>53193917.079999998</v>
      </c>
      <c r="BK3" s="6">
        <v>19090868.510000002</v>
      </c>
      <c r="BL3" s="8">
        <v>53193917.079999998</v>
      </c>
      <c r="BM3" s="6">
        <v>17731305.699999999</v>
      </c>
      <c r="BN3" s="46">
        <f>+BK3-BM3</f>
        <v>1359562.8100000024</v>
      </c>
      <c r="BO3" s="6">
        <f>+BL3-BM3</f>
        <v>35462611.379999995</v>
      </c>
      <c r="BP3" s="108"/>
      <c r="BQ3" s="365"/>
      <c r="BR3" s="365"/>
      <c r="BS3" s="365"/>
      <c r="BT3" s="365"/>
      <c r="BU3" s="366">
        <f>+BQ3-BT3</f>
        <v>0</v>
      </c>
      <c r="BV3" s="365">
        <f>+BR3-BT3</f>
        <v>0</v>
      </c>
      <c r="BW3" s="108"/>
      <c r="BX3" s="6">
        <v>37442156.340000004</v>
      </c>
      <c r="BY3" s="8">
        <v>35462611.380000003</v>
      </c>
      <c r="BZ3" s="6">
        <v>17731305.699999999</v>
      </c>
      <c r="CA3" s="46">
        <f>+BX3-BZ3</f>
        <v>19710850.640000004</v>
      </c>
      <c r="CB3" s="6">
        <f>+BY3-BZ3</f>
        <v>17731305.680000003</v>
      </c>
      <c r="CC3" s="108"/>
      <c r="CD3" s="6">
        <v>22050861.780000001</v>
      </c>
      <c r="CE3" s="8">
        <v>17731305.68</v>
      </c>
      <c r="CF3" s="6">
        <v>17731305.68</v>
      </c>
      <c r="CG3" s="46">
        <f>+CD3-CF3</f>
        <v>4319556.1000000015</v>
      </c>
      <c r="CH3" s="6">
        <f>+CE3-CF3</f>
        <v>0</v>
      </c>
      <c r="CI3" s="108"/>
      <c r="CJ3" s="151">
        <f>+E3+K3+Q3+W3+AC3+AI3+AO3+AU3+BB3+BH3+BN3+BU3+CA3+CG3</f>
        <v>70052681.980000019</v>
      </c>
      <c r="CK3" s="116">
        <v>113062673.56999999</v>
      </c>
      <c r="CL3" s="118">
        <f>+CK3-CJ3</f>
        <v>43009991.589999974</v>
      </c>
    </row>
    <row r="4" spans="1:90" x14ac:dyDescent="0.35">
      <c r="A4" s="3" t="s">
        <v>2</v>
      </c>
      <c r="B4" s="6">
        <v>1718700.93</v>
      </c>
      <c r="C4" s="6">
        <v>54583986.340000004</v>
      </c>
      <c r="D4" s="6">
        <v>1718700.93</v>
      </c>
      <c r="E4" s="46">
        <f t="shared" ref="E4:E18" si="0">+B4-D4</f>
        <v>0</v>
      </c>
      <c r="F4" s="8">
        <f t="shared" ref="F4:F18" si="1">+C4-D4</f>
        <v>52865285.410000004</v>
      </c>
      <c r="H4" s="6">
        <v>5822341.8200000003</v>
      </c>
      <c r="I4" s="8">
        <f t="shared" ref="I4:I18" si="2">+F4</f>
        <v>52865285.410000004</v>
      </c>
      <c r="J4" s="6">
        <v>4805935.04</v>
      </c>
      <c r="K4" s="46">
        <f t="shared" ref="K4:K18" si="3">+H4-J4</f>
        <v>1016406.7800000003</v>
      </c>
      <c r="L4" s="6">
        <f t="shared" ref="L4:L18" si="4">+I4-J4</f>
        <v>48059350.370000005</v>
      </c>
      <c r="N4" s="6">
        <v>3289359.01</v>
      </c>
      <c r="O4" s="8">
        <f t="shared" ref="O4:O18" si="5">+L4</f>
        <v>48059350.370000005</v>
      </c>
      <c r="P4" s="6">
        <v>3289359.01</v>
      </c>
      <c r="Q4" s="46">
        <f t="shared" ref="Q4:Q11" si="6">+N4-P4</f>
        <v>0</v>
      </c>
      <c r="R4" s="6">
        <f t="shared" ref="R4:R18" si="7">+O4-P4</f>
        <v>44769991.360000007</v>
      </c>
      <c r="T4" s="6">
        <v>3775119.85</v>
      </c>
      <c r="U4" s="8">
        <v>44769991.359999999</v>
      </c>
      <c r="V4" s="6">
        <v>3775119.85</v>
      </c>
      <c r="W4" s="46">
        <f t="shared" ref="W4:W11" si="8">+T4-V4</f>
        <v>0</v>
      </c>
      <c r="X4" s="6">
        <f t="shared" ref="X4:X18" si="9">+U4-V4</f>
        <v>40994871.509999998</v>
      </c>
      <c r="Z4" s="6">
        <v>7639662.0599999996</v>
      </c>
      <c r="AA4" s="8">
        <v>40994871.509999998</v>
      </c>
      <c r="AB4" s="6">
        <v>5124358.9400000004</v>
      </c>
      <c r="AC4" s="46">
        <f>+Z4-AB4</f>
        <v>2515303.1199999992</v>
      </c>
      <c r="AD4" s="6">
        <f t="shared" ref="AD4:AD18" si="10">+AA4-AB4</f>
        <v>35870512.57</v>
      </c>
      <c r="AF4" s="6">
        <v>8393052.3900000006</v>
      </c>
      <c r="AG4" s="8">
        <v>35870512.57</v>
      </c>
      <c r="AH4" s="6">
        <v>5124358.9400000004</v>
      </c>
      <c r="AI4" s="46">
        <f>+AF4-AH4</f>
        <v>3268693.45</v>
      </c>
      <c r="AJ4" s="6">
        <f t="shared" ref="AJ4:AJ18" si="11">+AG4-AH4</f>
        <v>30746153.629999999</v>
      </c>
      <c r="AL4" s="6">
        <v>7877169.8200000003</v>
      </c>
      <c r="AM4" s="8">
        <v>30746153.629999999</v>
      </c>
      <c r="AN4" s="6">
        <v>5124358.9400000004</v>
      </c>
      <c r="AO4" s="46">
        <f>+AL4-AN4</f>
        <v>2752810.88</v>
      </c>
      <c r="AP4" s="6">
        <f>+AM4-AN4</f>
        <v>25621794.689999998</v>
      </c>
      <c r="AR4" s="6">
        <v>6509063.5199999996</v>
      </c>
      <c r="AS4" s="8">
        <v>25621794.690000001</v>
      </c>
      <c r="AT4" s="6">
        <v>5124358.9400000004</v>
      </c>
      <c r="AU4" s="46">
        <f t="shared" ref="AU4:AU11" si="12">+AR4-AT4</f>
        <v>1384704.5799999991</v>
      </c>
      <c r="AV4" s="6">
        <f t="shared" ref="AV4:AV18" si="13">+AS4-AT4</f>
        <v>20497435.75</v>
      </c>
      <c r="AX4" s="6"/>
      <c r="AY4" s="8"/>
      <c r="AZ4" s="8"/>
      <c r="BA4" s="6"/>
      <c r="BB4" s="46">
        <f t="shared" ref="BB4:BB11" si="14">+AX4-BA4</f>
        <v>0</v>
      </c>
      <c r="BC4" s="6">
        <f t="shared" ref="BC4:BC18" si="15">+AY4-AZ4</f>
        <v>0</v>
      </c>
      <c r="BE4" s="6">
        <v>6384281.8899999997</v>
      </c>
      <c r="BF4" s="8">
        <v>20497435.75</v>
      </c>
      <c r="BG4" s="6">
        <v>5124358.9400000004</v>
      </c>
      <c r="BH4" s="46">
        <f t="shared" ref="BH4:BH11" si="16">+BE4-BG4</f>
        <v>1259922.9499999993</v>
      </c>
      <c r="BI4" s="6">
        <f t="shared" ref="BI4:BI18" si="17">+BF4-BG4</f>
        <v>15373076.809999999</v>
      </c>
      <c r="BK4" s="6">
        <v>3993599.77</v>
      </c>
      <c r="BL4" s="8">
        <v>15373076.810000001</v>
      </c>
      <c r="BM4" s="6">
        <v>3993599.77</v>
      </c>
      <c r="BN4" s="46">
        <f t="shared" ref="BN4:BN11" si="18">+BK4-BM4</f>
        <v>0</v>
      </c>
      <c r="BO4" s="6">
        <f t="shared" ref="BO4:BO10" si="19">+BL4-BM4</f>
        <v>11379477.040000001</v>
      </c>
      <c r="BP4" s="108"/>
      <c r="BQ4" s="365"/>
      <c r="BR4" s="365"/>
      <c r="BS4" s="365"/>
      <c r="BT4" s="365"/>
      <c r="BU4" s="366">
        <f t="shared" ref="BU4:BU18" si="20">+BQ4-BT4</f>
        <v>0</v>
      </c>
      <c r="BV4" s="365">
        <f t="shared" ref="BV4:BV18" si="21">+BR4-BT4</f>
        <v>0</v>
      </c>
      <c r="BW4" s="108"/>
      <c r="BX4" s="6">
        <v>8692803.9199999999</v>
      </c>
      <c r="BY4" s="8">
        <v>11379477.039999999</v>
      </c>
      <c r="BZ4" s="6">
        <v>5689738.5199999996</v>
      </c>
      <c r="CA4" s="46">
        <f t="shared" ref="CA4:CA11" si="22">+BX4-BZ4</f>
        <v>3003065.4000000004</v>
      </c>
      <c r="CB4" s="6">
        <f t="shared" ref="CB4:CB10" si="23">+BY4-BZ4</f>
        <v>5689738.5199999996</v>
      </c>
      <c r="CC4" s="108"/>
      <c r="CD4" s="6">
        <v>4426469.41</v>
      </c>
      <c r="CE4" s="8">
        <v>5689738.5199999996</v>
      </c>
      <c r="CF4" s="6">
        <v>4426469.41</v>
      </c>
      <c r="CG4" s="46">
        <f t="shared" ref="CG4:CG11" si="24">+CD4-CF4</f>
        <v>0</v>
      </c>
      <c r="CH4" s="6">
        <f t="shared" ref="CH4:CH10" si="25">+CE4-CF4</f>
        <v>1263269.1099999994</v>
      </c>
      <c r="CI4" s="108"/>
      <c r="CJ4" s="151">
        <f t="shared" ref="CJ4:CJ18" si="26">+E4+K4+Q4+W4+AC4+AI4+AO4+AU4+BB4+BH4+BN4+BU4+CA4+CG4</f>
        <v>15200907.159999998</v>
      </c>
      <c r="CK4" s="116">
        <v>31948962.670000002</v>
      </c>
      <c r="CL4" s="118">
        <f t="shared" ref="CL4:CL18" si="27">+CK4-CJ4</f>
        <v>16748055.510000004</v>
      </c>
    </row>
    <row r="5" spans="1:90" x14ac:dyDescent="0.35">
      <c r="A5" s="3" t="s">
        <v>3</v>
      </c>
      <c r="B5" s="6">
        <v>812912.2</v>
      </c>
      <c r="C5" s="6">
        <v>7778654.7199999997</v>
      </c>
      <c r="D5" s="6">
        <v>648221.23</v>
      </c>
      <c r="E5" s="46">
        <f t="shared" si="0"/>
        <v>164690.96999999997</v>
      </c>
      <c r="F5" s="8">
        <f t="shared" si="1"/>
        <v>7130433.4900000002</v>
      </c>
      <c r="H5" s="6">
        <v>515957.15</v>
      </c>
      <c r="I5" s="8">
        <f t="shared" si="2"/>
        <v>7130433.4900000002</v>
      </c>
      <c r="J5" s="6">
        <v>515957.15</v>
      </c>
      <c r="K5" s="46">
        <f t="shared" si="3"/>
        <v>0</v>
      </c>
      <c r="L5" s="6">
        <f t="shared" si="4"/>
        <v>6614476.3399999999</v>
      </c>
      <c r="N5" s="6">
        <v>1250637.96</v>
      </c>
      <c r="O5" s="8">
        <f t="shared" si="5"/>
        <v>6614476.3399999999</v>
      </c>
      <c r="P5" s="6">
        <v>661447.63</v>
      </c>
      <c r="Q5" s="46">
        <f t="shared" si="6"/>
        <v>589190.32999999996</v>
      </c>
      <c r="R5" s="6">
        <f t="shared" si="7"/>
        <v>5953028.71</v>
      </c>
      <c r="T5" s="6">
        <v>874239.63</v>
      </c>
      <c r="U5" s="8">
        <v>5953028.71</v>
      </c>
      <c r="V5" s="6">
        <v>661447.63</v>
      </c>
      <c r="W5" s="46">
        <f t="shared" si="8"/>
        <v>212792</v>
      </c>
      <c r="X5" s="6">
        <f t="shared" si="9"/>
        <v>5291581.08</v>
      </c>
      <c r="Z5" s="6">
        <v>688105.11</v>
      </c>
      <c r="AA5" s="8">
        <v>5291581.08</v>
      </c>
      <c r="AB5" s="6">
        <v>661447.64</v>
      </c>
      <c r="AC5" s="46">
        <f t="shared" ref="AC5:AC10" si="28">+Z5-AB5</f>
        <v>26657.469999999972</v>
      </c>
      <c r="AD5" s="6">
        <f t="shared" si="10"/>
        <v>4630133.4400000004</v>
      </c>
      <c r="AF5" s="6">
        <v>557452.38</v>
      </c>
      <c r="AG5" s="8">
        <v>4630133.4400000004</v>
      </c>
      <c r="AH5" s="6">
        <v>557452.38</v>
      </c>
      <c r="AI5" s="46">
        <f t="shared" ref="AI5:AI11" si="29">+AF5-AH5</f>
        <v>0</v>
      </c>
      <c r="AJ5" s="6">
        <f t="shared" si="11"/>
        <v>4072681.0600000005</v>
      </c>
      <c r="AL5" s="6">
        <v>401080.79</v>
      </c>
      <c r="AM5" s="8">
        <v>4072681.0600000005</v>
      </c>
      <c r="AN5" s="6">
        <v>401080.79</v>
      </c>
      <c r="AO5" s="46">
        <f t="shared" ref="AO5:AO11" si="30">+AL5-AN5</f>
        <v>0</v>
      </c>
      <c r="AP5" s="6">
        <f t="shared" ref="AP5:AP18" si="31">+AM5-AN5</f>
        <v>3671600.2700000005</v>
      </c>
      <c r="AR5" s="6">
        <v>1616691.49</v>
      </c>
      <c r="AS5" s="8">
        <v>3671600.27</v>
      </c>
      <c r="AT5" s="6">
        <v>734320.05</v>
      </c>
      <c r="AU5" s="46">
        <f t="shared" si="12"/>
        <v>882371.44</v>
      </c>
      <c r="AV5" s="6">
        <f t="shared" si="13"/>
        <v>2937280.2199999997</v>
      </c>
      <c r="AX5" s="6"/>
      <c r="AY5" s="8"/>
      <c r="AZ5" s="8"/>
      <c r="BA5" s="6"/>
      <c r="BB5" s="46">
        <f t="shared" si="14"/>
        <v>0</v>
      </c>
      <c r="BC5" s="6">
        <f t="shared" si="15"/>
        <v>0</v>
      </c>
      <c r="BE5" s="6">
        <v>1249772.68</v>
      </c>
      <c r="BF5" s="8">
        <v>2937280.2199999997</v>
      </c>
      <c r="BG5" s="6">
        <v>734320.06</v>
      </c>
      <c r="BH5" s="46">
        <f t="shared" si="16"/>
        <v>515452.61999999988</v>
      </c>
      <c r="BI5" s="6">
        <f t="shared" si="17"/>
        <v>2202960.1599999997</v>
      </c>
      <c r="BK5" s="6">
        <v>544310.88</v>
      </c>
      <c r="BL5" s="8">
        <v>2202960.16</v>
      </c>
      <c r="BM5" s="6">
        <v>544310.88</v>
      </c>
      <c r="BN5" s="46">
        <f t="shared" si="18"/>
        <v>0</v>
      </c>
      <c r="BO5" s="6">
        <f t="shared" si="19"/>
        <v>1658649.2800000003</v>
      </c>
      <c r="BP5" s="108"/>
      <c r="BQ5" s="365"/>
      <c r="BR5" s="365"/>
      <c r="BS5" s="365"/>
      <c r="BT5" s="365"/>
      <c r="BU5" s="366">
        <f t="shared" si="20"/>
        <v>0</v>
      </c>
      <c r="BV5" s="365">
        <f t="shared" si="21"/>
        <v>0</v>
      </c>
      <c r="BW5" s="108"/>
      <c r="BX5" s="6">
        <v>1555134.74</v>
      </c>
      <c r="BY5" s="8">
        <v>1658649.28</v>
      </c>
      <c r="BZ5" s="6">
        <v>829324.64</v>
      </c>
      <c r="CA5" s="46">
        <f t="shared" si="22"/>
        <v>725810.1</v>
      </c>
      <c r="CB5" s="6">
        <f t="shared" si="23"/>
        <v>829324.64</v>
      </c>
      <c r="CC5" s="108"/>
      <c r="CD5" s="6">
        <v>1392879.5</v>
      </c>
      <c r="CE5" s="8">
        <v>829324.64</v>
      </c>
      <c r="CF5" s="6">
        <v>829324.64</v>
      </c>
      <c r="CG5" s="46">
        <f t="shared" si="24"/>
        <v>563554.86</v>
      </c>
      <c r="CH5" s="6">
        <f t="shared" si="25"/>
        <v>0</v>
      </c>
      <c r="CI5" s="108"/>
      <c r="CJ5" s="151">
        <f t="shared" si="26"/>
        <v>3680519.79</v>
      </c>
      <c r="CK5" s="116">
        <v>4960315.21</v>
      </c>
      <c r="CL5" s="118">
        <f t="shared" si="27"/>
        <v>1279795.42</v>
      </c>
    </row>
    <row r="6" spans="1:90" x14ac:dyDescent="0.35">
      <c r="A6" s="3" t="s">
        <v>4</v>
      </c>
      <c r="B6" s="6">
        <v>248245.9</v>
      </c>
      <c r="C6" s="6">
        <v>5045242.5599999996</v>
      </c>
      <c r="D6" s="6">
        <v>248245.9</v>
      </c>
      <c r="E6" s="46">
        <f t="shared" si="0"/>
        <v>0</v>
      </c>
      <c r="F6" s="8">
        <f t="shared" si="1"/>
        <v>4796996.6599999992</v>
      </c>
      <c r="H6" s="6">
        <v>980285.97</v>
      </c>
      <c r="I6" s="8">
        <f t="shared" si="2"/>
        <v>4796996.6599999992</v>
      </c>
      <c r="J6" s="6">
        <v>436090.61</v>
      </c>
      <c r="K6" s="46">
        <f t="shared" si="3"/>
        <v>544195.36</v>
      </c>
      <c r="L6" s="6">
        <f t="shared" si="4"/>
        <v>4360906.0499999989</v>
      </c>
      <c r="N6" s="6">
        <v>1393309.47</v>
      </c>
      <c r="O6" s="8">
        <f t="shared" si="5"/>
        <v>4360906.0499999989</v>
      </c>
      <c r="P6" s="6">
        <v>436090.61</v>
      </c>
      <c r="Q6" s="46">
        <f t="shared" si="6"/>
        <v>957218.86</v>
      </c>
      <c r="R6" s="6">
        <f t="shared" si="7"/>
        <v>3924815.439999999</v>
      </c>
      <c r="T6" s="6">
        <v>1000100.75</v>
      </c>
      <c r="U6" s="8">
        <v>3924815.44</v>
      </c>
      <c r="V6" s="6">
        <v>436090.6</v>
      </c>
      <c r="W6" s="46">
        <f t="shared" si="8"/>
        <v>564010.15</v>
      </c>
      <c r="X6" s="6">
        <f t="shared" si="9"/>
        <v>3488724.84</v>
      </c>
      <c r="Z6" s="6">
        <v>921332.69</v>
      </c>
      <c r="AA6" s="8">
        <v>3488724.84</v>
      </c>
      <c r="AB6" s="6">
        <v>436090.61</v>
      </c>
      <c r="AC6" s="46">
        <f t="shared" si="28"/>
        <v>485242.07999999996</v>
      </c>
      <c r="AD6" s="6">
        <f t="shared" si="10"/>
        <v>3052634.23</v>
      </c>
      <c r="AF6" s="6">
        <v>785156.73</v>
      </c>
      <c r="AG6" s="8">
        <v>3052634.23</v>
      </c>
      <c r="AH6" s="6">
        <v>436090.6</v>
      </c>
      <c r="AI6" s="46">
        <f t="shared" si="29"/>
        <v>349066.13</v>
      </c>
      <c r="AJ6" s="6">
        <f t="shared" si="11"/>
        <v>2616543.63</v>
      </c>
      <c r="AL6" s="6">
        <v>851924.99</v>
      </c>
      <c r="AM6" s="8">
        <v>2616543.63</v>
      </c>
      <c r="AN6" s="6">
        <v>436090.61</v>
      </c>
      <c r="AO6" s="46">
        <f t="shared" si="30"/>
        <v>415834.38</v>
      </c>
      <c r="AP6" s="6">
        <f t="shared" si="31"/>
        <v>2180453.02</v>
      </c>
      <c r="AR6" s="6">
        <v>732358.48</v>
      </c>
      <c r="AS6" s="8">
        <v>2180453.02</v>
      </c>
      <c r="AT6" s="6">
        <v>436090.6</v>
      </c>
      <c r="AU6" s="46">
        <f t="shared" si="12"/>
        <v>296267.88</v>
      </c>
      <c r="AV6" s="6">
        <f t="shared" si="13"/>
        <v>1744362.42</v>
      </c>
      <c r="AX6" s="6"/>
      <c r="AY6" s="8"/>
      <c r="AZ6" s="8"/>
      <c r="BA6" s="6"/>
      <c r="BB6" s="46">
        <f t="shared" si="14"/>
        <v>0</v>
      </c>
      <c r="BC6" s="6">
        <f t="shared" si="15"/>
        <v>0</v>
      </c>
      <c r="BE6" s="6">
        <v>832560.71</v>
      </c>
      <c r="BF6" s="8">
        <v>1744362.42</v>
      </c>
      <c r="BG6" s="6">
        <v>436090.61</v>
      </c>
      <c r="BH6" s="46">
        <f t="shared" si="16"/>
        <v>396470.1</v>
      </c>
      <c r="BI6" s="6">
        <f t="shared" si="17"/>
        <v>1308271.81</v>
      </c>
      <c r="BK6" s="6">
        <v>997437.24</v>
      </c>
      <c r="BL6" s="8">
        <v>1308271.81</v>
      </c>
      <c r="BM6" s="6">
        <v>436090.6</v>
      </c>
      <c r="BN6" s="46">
        <f>+BK6-BM6</f>
        <v>561346.64</v>
      </c>
      <c r="BO6" s="110">
        <f>+BL6-BM6</f>
        <v>872181.21000000008</v>
      </c>
      <c r="BP6" s="108"/>
      <c r="BQ6" s="365"/>
      <c r="BR6" s="365"/>
      <c r="BS6" s="365"/>
      <c r="BT6" s="365"/>
      <c r="BU6" s="366">
        <f t="shared" si="20"/>
        <v>0</v>
      </c>
      <c r="BV6" s="365">
        <f t="shared" si="21"/>
        <v>0</v>
      </c>
      <c r="BW6" s="108"/>
      <c r="BX6" s="6">
        <v>1297690.25</v>
      </c>
      <c r="BY6" s="8">
        <v>872181.21</v>
      </c>
      <c r="BZ6" s="6">
        <v>436090.61</v>
      </c>
      <c r="CA6" s="46">
        <f t="shared" si="22"/>
        <v>861599.64</v>
      </c>
      <c r="CB6" s="6">
        <f t="shared" si="23"/>
        <v>436090.6</v>
      </c>
      <c r="CC6" s="108"/>
      <c r="CD6" s="6">
        <v>1079278.02</v>
      </c>
      <c r="CE6" s="8">
        <v>436090.6</v>
      </c>
      <c r="CF6" s="6">
        <v>436090.6</v>
      </c>
      <c r="CG6" s="46">
        <f t="shared" si="24"/>
        <v>643187.42000000004</v>
      </c>
      <c r="CH6" s="6">
        <f t="shared" si="25"/>
        <v>0</v>
      </c>
      <c r="CI6" s="108"/>
      <c r="CJ6" s="151">
        <f t="shared" si="26"/>
        <v>6074438.6399999997</v>
      </c>
      <c r="CK6" s="116">
        <v>4020643.21</v>
      </c>
      <c r="CL6" s="118">
        <f t="shared" si="27"/>
        <v>-2053795.4299999997</v>
      </c>
    </row>
    <row r="7" spans="1:90" x14ac:dyDescent="0.35">
      <c r="A7" s="4" t="s">
        <v>5</v>
      </c>
      <c r="B7" s="6">
        <v>423049.39</v>
      </c>
      <c r="C7" s="6">
        <v>6760945.6699999999</v>
      </c>
      <c r="D7" s="6">
        <v>423049.39</v>
      </c>
      <c r="E7" s="46">
        <f t="shared" si="0"/>
        <v>0</v>
      </c>
      <c r="F7" s="8">
        <f t="shared" si="1"/>
        <v>6337896.2800000003</v>
      </c>
      <c r="H7" s="6">
        <v>657544.80000000005</v>
      </c>
      <c r="I7" s="8">
        <f t="shared" si="2"/>
        <v>6337896.2800000003</v>
      </c>
      <c r="J7" s="6">
        <v>576172.39</v>
      </c>
      <c r="K7" s="46">
        <f t="shared" si="3"/>
        <v>81372.410000000033</v>
      </c>
      <c r="L7" s="6">
        <f t="shared" si="4"/>
        <v>5761723.8900000006</v>
      </c>
      <c r="N7" s="6">
        <v>880398.18</v>
      </c>
      <c r="O7" s="8">
        <f t="shared" si="5"/>
        <v>5761723.8900000006</v>
      </c>
      <c r="P7" s="6">
        <v>576172.39</v>
      </c>
      <c r="Q7" s="46">
        <f t="shared" si="6"/>
        <v>304225.79000000004</v>
      </c>
      <c r="R7" s="6">
        <f t="shared" si="7"/>
        <v>5185551.5000000009</v>
      </c>
      <c r="T7" s="6">
        <v>667074.55000000005</v>
      </c>
      <c r="U7" s="8">
        <v>5185551.5</v>
      </c>
      <c r="V7" s="6">
        <v>576172.39</v>
      </c>
      <c r="W7" s="46">
        <f t="shared" si="8"/>
        <v>90902.160000000033</v>
      </c>
      <c r="X7" s="6">
        <f t="shared" si="9"/>
        <v>4609379.1100000003</v>
      </c>
      <c r="Z7" s="6">
        <v>694058.32</v>
      </c>
      <c r="AA7" s="8">
        <v>4609379.1100000003</v>
      </c>
      <c r="AB7" s="6">
        <v>576172.39</v>
      </c>
      <c r="AC7" s="46">
        <f t="shared" si="28"/>
        <v>117885.92999999993</v>
      </c>
      <c r="AD7" s="6">
        <f t="shared" si="10"/>
        <v>4033206.72</v>
      </c>
      <c r="AF7" s="6">
        <v>405903.07</v>
      </c>
      <c r="AG7" s="8">
        <v>4033206.72</v>
      </c>
      <c r="AH7" s="6">
        <v>405903.07</v>
      </c>
      <c r="AI7" s="46">
        <f t="shared" si="29"/>
        <v>0</v>
      </c>
      <c r="AJ7" s="6">
        <f t="shared" si="11"/>
        <v>3627303.6500000004</v>
      </c>
      <c r="AL7" s="6">
        <v>363489.68</v>
      </c>
      <c r="AM7" s="8">
        <v>3627303.6500000004</v>
      </c>
      <c r="AN7" s="6">
        <v>363489.68</v>
      </c>
      <c r="AO7" s="46">
        <f t="shared" si="30"/>
        <v>0</v>
      </c>
      <c r="AP7" s="6">
        <f t="shared" si="31"/>
        <v>3263813.97</v>
      </c>
      <c r="AR7" s="6">
        <v>591881.9</v>
      </c>
      <c r="AS7" s="8">
        <v>3263813.97</v>
      </c>
      <c r="AT7" s="6">
        <v>591881.9</v>
      </c>
      <c r="AU7" s="46">
        <f t="shared" si="12"/>
        <v>0</v>
      </c>
      <c r="AV7" s="6">
        <f t="shared" si="13"/>
        <v>2671932.0700000003</v>
      </c>
      <c r="AX7" s="6"/>
      <c r="AY7" s="8"/>
      <c r="AZ7" s="8"/>
      <c r="BA7" s="6"/>
      <c r="BB7" s="46">
        <f t="shared" si="14"/>
        <v>0</v>
      </c>
      <c r="BC7" s="6">
        <f t="shared" si="15"/>
        <v>0</v>
      </c>
      <c r="BE7" s="6">
        <v>529462.81000000006</v>
      </c>
      <c r="BF7" s="8">
        <v>2671932.0700000003</v>
      </c>
      <c r="BG7" s="6">
        <v>529462.81000000006</v>
      </c>
      <c r="BH7" s="46">
        <f t="shared" si="16"/>
        <v>0</v>
      </c>
      <c r="BI7" s="6">
        <f t="shared" si="17"/>
        <v>2142469.2600000002</v>
      </c>
      <c r="BK7" s="6">
        <v>663083.36</v>
      </c>
      <c r="BL7" s="8">
        <v>2142469.2599999998</v>
      </c>
      <c r="BM7" s="6">
        <v>663083.36</v>
      </c>
      <c r="BN7" s="46">
        <f t="shared" si="18"/>
        <v>0</v>
      </c>
      <c r="BO7" s="6">
        <f t="shared" si="19"/>
        <v>1479385.9</v>
      </c>
      <c r="BP7" s="108"/>
      <c r="BQ7" s="365"/>
      <c r="BR7" s="365"/>
      <c r="BS7" s="365"/>
      <c r="BT7" s="365"/>
      <c r="BU7" s="366">
        <f t="shared" si="20"/>
        <v>0</v>
      </c>
      <c r="BV7" s="365">
        <f t="shared" si="21"/>
        <v>0</v>
      </c>
      <c r="BW7" s="108"/>
      <c r="BX7" s="6">
        <v>527927.81999999995</v>
      </c>
      <c r="BY7" s="8">
        <v>1479385.9</v>
      </c>
      <c r="BZ7" s="6">
        <v>527927.81999999995</v>
      </c>
      <c r="CA7" s="46">
        <f t="shared" si="22"/>
        <v>0</v>
      </c>
      <c r="CB7" s="6">
        <f t="shared" si="23"/>
        <v>951458.08</v>
      </c>
      <c r="CC7" s="108"/>
      <c r="CD7" s="6">
        <v>822662.28</v>
      </c>
      <c r="CE7" s="8">
        <v>951458.08</v>
      </c>
      <c r="CF7" s="6">
        <v>822662.28</v>
      </c>
      <c r="CG7" s="46">
        <f t="shared" si="24"/>
        <v>0</v>
      </c>
      <c r="CH7" s="6">
        <f t="shared" si="25"/>
        <v>128795.79999999993</v>
      </c>
      <c r="CI7" s="108"/>
      <c r="CJ7" s="151">
        <f t="shared" si="26"/>
        <v>594386.29</v>
      </c>
      <c r="CK7" s="116">
        <v>5107535.04</v>
      </c>
      <c r="CL7" s="118">
        <f t="shared" si="27"/>
        <v>4513148.75</v>
      </c>
    </row>
    <row r="8" spans="1:90" x14ac:dyDescent="0.35">
      <c r="A8" s="4" t="s">
        <v>6</v>
      </c>
      <c r="B8" s="6">
        <v>60747.12</v>
      </c>
      <c r="C8" s="6">
        <v>6203524.5800000001</v>
      </c>
      <c r="D8" s="6">
        <v>60747.12</v>
      </c>
      <c r="E8" s="46">
        <f t="shared" si="0"/>
        <v>0</v>
      </c>
      <c r="F8" s="8">
        <f t="shared" si="1"/>
        <v>6142777.46</v>
      </c>
      <c r="H8" s="6">
        <v>386308.04</v>
      </c>
      <c r="I8" s="8">
        <f t="shared" si="2"/>
        <v>6142777.46</v>
      </c>
      <c r="J8" s="6">
        <v>386308.04</v>
      </c>
      <c r="K8" s="46">
        <f t="shared" si="3"/>
        <v>0</v>
      </c>
      <c r="L8" s="6">
        <f t="shared" si="4"/>
        <v>5756469.4199999999</v>
      </c>
      <c r="N8" s="6">
        <v>300522.46999999997</v>
      </c>
      <c r="O8" s="8">
        <f t="shared" si="5"/>
        <v>5756469.4199999999</v>
      </c>
      <c r="P8" s="6">
        <v>300522.46999999997</v>
      </c>
      <c r="Q8" s="46">
        <f t="shared" si="6"/>
        <v>0</v>
      </c>
      <c r="R8" s="6">
        <f t="shared" si="7"/>
        <v>5455946.9500000002</v>
      </c>
      <c r="T8" s="6">
        <v>788365.97</v>
      </c>
      <c r="U8" s="8">
        <v>5455946.9500000002</v>
      </c>
      <c r="V8" s="6">
        <v>606216.32999999996</v>
      </c>
      <c r="W8" s="46">
        <f t="shared" si="8"/>
        <v>182149.64</v>
      </c>
      <c r="X8" s="6">
        <f t="shared" si="9"/>
        <v>4849730.62</v>
      </c>
      <c r="Z8" s="6">
        <v>299516.34000000003</v>
      </c>
      <c r="AA8" s="8">
        <v>4849730.62</v>
      </c>
      <c r="AB8" s="6">
        <v>299516.34000000003</v>
      </c>
      <c r="AC8" s="46">
        <f t="shared" si="28"/>
        <v>0</v>
      </c>
      <c r="AD8" s="6">
        <f t="shared" si="10"/>
        <v>4550214.28</v>
      </c>
      <c r="AF8" s="6">
        <v>379075.63</v>
      </c>
      <c r="AG8" s="8">
        <v>4550214.28</v>
      </c>
      <c r="AH8" s="6">
        <v>379075.63</v>
      </c>
      <c r="AI8" s="46">
        <f t="shared" si="29"/>
        <v>0</v>
      </c>
      <c r="AJ8" s="6">
        <f t="shared" si="11"/>
        <v>4171138.6500000004</v>
      </c>
      <c r="AL8" s="6">
        <v>223216.69</v>
      </c>
      <c r="AM8" s="8">
        <v>4171138.6500000004</v>
      </c>
      <c r="AN8" s="6">
        <v>223216.69</v>
      </c>
      <c r="AO8" s="46">
        <f t="shared" si="30"/>
        <v>0</v>
      </c>
      <c r="AP8" s="6">
        <f t="shared" si="31"/>
        <v>3947921.9600000004</v>
      </c>
      <c r="AR8" s="6">
        <v>171883.85</v>
      </c>
      <c r="AS8" s="8">
        <v>3947921.96</v>
      </c>
      <c r="AT8" s="6">
        <v>171883.85</v>
      </c>
      <c r="AU8" s="46">
        <f t="shared" si="12"/>
        <v>0</v>
      </c>
      <c r="AV8" s="6">
        <f t="shared" si="13"/>
        <v>3776038.11</v>
      </c>
      <c r="AX8" s="6"/>
      <c r="AY8" s="8"/>
      <c r="AZ8" s="8"/>
      <c r="BA8" s="6"/>
      <c r="BB8" s="46">
        <f t="shared" si="14"/>
        <v>0</v>
      </c>
      <c r="BC8" s="6">
        <f t="shared" si="15"/>
        <v>0</v>
      </c>
      <c r="BE8" s="6">
        <v>259684.87</v>
      </c>
      <c r="BF8" s="8">
        <v>3776038.11</v>
      </c>
      <c r="BG8" s="6">
        <v>259684.87</v>
      </c>
      <c r="BH8" s="46">
        <f t="shared" si="16"/>
        <v>0</v>
      </c>
      <c r="BI8" s="6">
        <f t="shared" si="17"/>
        <v>3516353.2399999998</v>
      </c>
      <c r="BK8" s="6">
        <v>199188.55</v>
      </c>
      <c r="BL8" s="8">
        <v>3516353.24</v>
      </c>
      <c r="BM8" s="6">
        <v>199188.55</v>
      </c>
      <c r="BN8" s="46">
        <f t="shared" si="18"/>
        <v>0</v>
      </c>
      <c r="BO8" s="6">
        <f t="shared" si="19"/>
        <v>3317164.6900000004</v>
      </c>
      <c r="BP8" s="108"/>
      <c r="BQ8" s="365"/>
      <c r="BR8" s="365"/>
      <c r="BS8" s="365"/>
      <c r="BT8" s="365"/>
      <c r="BU8" s="366">
        <f t="shared" si="20"/>
        <v>0</v>
      </c>
      <c r="BV8" s="365">
        <f t="shared" si="21"/>
        <v>0</v>
      </c>
      <c r="BW8" s="108"/>
      <c r="BX8" s="6">
        <v>474482.24</v>
      </c>
      <c r="BY8" s="8">
        <v>3317164.69</v>
      </c>
      <c r="BZ8" s="6">
        <v>474482.24</v>
      </c>
      <c r="CA8" s="46">
        <f t="shared" si="22"/>
        <v>0</v>
      </c>
      <c r="CB8" s="6">
        <f t="shared" si="23"/>
        <v>2842682.45</v>
      </c>
      <c r="CC8" s="108"/>
      <c r="CD8" s="6">
        <v>324892.46000000002</v>
      </c>
      <c r="CE8" s="8">
        <v>2842682.45</v>
      </c>
      <c r="CF8" s="6">
        <v>324892.46000000002</v>
      </c>
      <c r="CG8" s="46">
        <f t="shared" si="24"/>
        <v>0</v>
      </c>
      <c r="CH8" s="6">
        <f t="shared" si="25"/>
        <v>2517789.9900000002</v>
      </c>
      <c r="CI8" s="108"/>
      <c r="CJ8" s="151">
        <f t="shared" si="26"/>
        <v>182149.64</v>
      </c>
      <c r="CK8" s="116">
        <v>3330034.79</v>
      </c>
      <c r="CL8" s="118">
        <f t="shared" si="27"/>
        <v>3147885.15</v>
      </c>
    </row>
    <row r="9" spans="1:90" x14ac:dyDescent="0.35">
      <c r="A9" s="114" t="s">
        <v>7</v>
      </c>
      <c r="B9" s="6">
        <v>2063696.53</v>
      </c>
      <c r="C9" s="6">
        <v>13374978.130000001</v>
      </c>
      <c r="D9" s="6">
        <v>1114581.51</v>
      </c>
      <c r="E9" s="46">
        <f t="shared" si="0"/>
        <v>949115.02</v>
      </c>
      <c r="F9" s="8">
        <f t="shared" si="1"/>
        <v>12260396.620000001</v>
      </c>
      <c r="H9" s="6">
        <v>2673362.0299999998</v>
      </c>
      <c r="I9" s="8">
        <f t="shared" si="2"/>
        <v>12260396.620000001</v>
      </c>
      <c r="J9" s="6">
        <v>1114581.51</v>
      </c>
      <c r="K9" s="46">
        <f>+H9-J9</f>
        <v>1558780.5199999998</v>
      </c>
      <c r="L9" s="6">
        <f t="shared" si="4"/>
        <v>11145815.110000001</v>
      </c>
      <c r="N9" s="6">
        <v>2856065.74</v>
      </c>
      <c r="O9" s="8">
        <f t="shared" si="5"/>
        <v>11145815.110000001</v>
      </c>
      <c r="P9" s="6">
        <v>1114581.51</v>
      </c>
      <c r="Q9" s="46">
        <f t="shared" si="6"/>
        <v>1741484.2300000002</v>
      </c>
      <c r="R9" s="6">
        <f t="shared" si="7"/>
        <v>10031233.600000001</v>
      </c>
      <c r="T9" s="6">
        <v>3158939.25</v>
      </c>
      <c r="U9" s="8">
        <v>10031233.6</v>
      </c>
      <c r="V9" s="6">
        <v>1114581.51</v>
      </c>
      <c r="W9" s="46">
        <f>+T9-V9</f>
        <v>2044357.74</v>
      </c>
      <c r="X9" s="6">
        <f t="shared" si="9"/>
        <v>8916652.0899999999</v>
      </c>
      <c r="Z9" s="6">
        <v>2662737.06</v>
      </c>
      <c r="AA9" s="8">
        <v>8916652.0899999999</v>
      </c>
      <c r="AB9" s="6">
        <v>1114581.51</v>
      </c>
      <c r="AC9" s="46">
        <f>+Z9-AB9</f>
        <v>1548155.55</v>
      </c>
      <c r="AD9" s="6">
        <f>+AA9-AB9</f>
        <v>7802070.5800000001</v>
      </c>
      <c r="AF9" s="6">
        <v>2724463.52</v>
      </c>
      <c r="AG9" s="8">
        <v>7802070.5800000001</v>
      </c>
      <c r="AH9" s="6">
        <v>1114581.51</v>
      </c>
      <c r="AI9" s="46">
        <f t="shared" si="29"/>
        <v>1609882.01</v>
      </c>
      <c r="AJ9" s="6">
        <f t="shared" si="11"/>
        <v>6687489.0700000003</v>
      </c>
      <c r="AL9" s="6">
        <v>1742683.97</v>
      </c>
      <c r="AM9" s="8">
        <v>6687489.0700000003</v>
      </c>
      <c r="AN9" s="6">
        <v>1114581.51</v>
      </c>
      <c r="AO9" s="46">
        <f t="shared" si="30"/>
        <v>628102.46</v>
      </c>
      <c r="AP9" s="6">
        <f t="shared" si="31"/>
        <v>5572907.5600000005</v>
      </c>
      <c r="AR9" s="6">
        <v>2809544.4</v>
      </c>
      <c r="AS9" s="8">
        <v>5572907.5599999996</v>
      </c>
      <c r="AT9" s="6">
        <v>1114581.51</v>
      </c>
      <c r="AU9" s="46">
        <f t="shared" si="12"/>
        <v>1694962.89</v>
      </c>
      <c r="AV9" s="6">
        <f t="shared" si="13"/>
        <v>4458326.05</v>
      </c>
      <c r="AX9" s="6"/>
      <c r="AY9" s="8"/>
      <c r="AZ9" s="8"/>
      <c r="BA9" s="6"/>
      <c r="BB9" s="46">
        <f t="shared" si="14"/>
        <v>0</v>
      </c>
      <c r="BC9" s="6">
        <f t="shared" si="15"/>
        <v>0</v>
      </c>
      <c r="BE9" s="6">
        <v>4306456.25</v>
      </c>
      <c r="BF9" s="8">
        <v>4458326.05</v>
      </c>
      <c r="BG9" s="6">
        <v>1114581.51</v>
      </c>
      <c r="BH9" s="46">
        <f t="shared" si="16"/>
        <v>3191874.74</v>
      </c>
      <c r="BI9" s="6">
        <f t="shared" si="17"/>
        <v>3343744.54</v>
      </c>
      <c r="BK9" s="6">
        <v>2676038.7999999998</v>
      </c>
      <c r="BL9" s="8">
        <v>3343744.54</v>
      </c>
      <c r="BM9" s="6">
        <v>1114581.51</v>
      </c>
      <c r="BN9" s="46">
        <f t="shared" si="18"/>
        <v>1561457.2899999998</v>
      </c>
      <c r="BO9" s="6">
        <f t="shared" si="19"/>
        <v>2229163.0300000003</v>
      </c>
      <c r="BP9" s="108"/>
      <c r="BQ9" s="365"/>
      <c r="BR9" s="365"/>
      <c r="BS9" s="365"/>
      <c r="BT9" s="365"/>
      <c r="BU9" s="366">
        <f t="shared" si="20"/>
        <v>0</v>
      </c>
      <c r="BV9" s="365">
        <f t="shared" si="21"/>
        <v>0</v>
      </c>
      <c r="BW9" s="108"/>
      <c r="BX9" s="6">
        <v>4201654.47</v>
      </c>
      <c r="BY9" s="8">
        <v>2229163.0299999998</v>
      </c>
      <c r="BZ9" s="6">
        <v>1114581.52</v>
      </c>
      <c r="CA9" s="46">
        <f t="shared" si="22"/>
        <v>3087072.9499999997</v>
      </c>
      <c r="CB9" s="6">
        <f t="shared" si="23"/>
        <v>1114581.5099999998</v>
      </c>
      <c r="CC9" s="108"/>
      <c r="CD9" s="6">
        <v>3420955.3</v>
      </c>
      <c r="CE9" s="8">
        <v>1114581.51</v>
      </c>
      <c r="CF9" s="6">
        <v>1114581.51</v>
      </c>
      <c r="CG9" s="46">
        <f t="shared" si="24"/>
        <v>2306373.79</v>
      </c>
      <c r="CH9" s="6">
        <f t="shared" si="25"/>
        <v>0</v>
      </c>
      <c r="CI9" s="108"/>
      <c r="CJ9" s="151">
        <f t="shared" si="26"/>
        <v>21921619.190000001</v>
      </c>
      <c r="CK9" s="116">
        <v>12980566.43</v>
      </c>
      <c r="CL9" s="118">
        <f t="shared" si="27"/>
        <v>-8941052.7600000016</v>
      </c>
    </row>
    <row r="10" spans="1:90" x14ac:dyDescent="0.35">
      <c r="A10" s="3" t="s">
        <v>8</v>
      </c>
      <c r="B10" s="6">
        <v>70491.22</v>
      </c>
      <c r="C10" s="6">
        <v>7741313.6200000001</v>
      </c>
      <c r="D10" s="6">
        <v>70491.22</v>
      </c>
      <c r="E10" s="46">
        <f t="shared" si="0"/>
        <v>0</v>
      </c>
      <c r="F10" s="8">
        <f t="shared" si="1"/>
        <v>7670822.4000000004</v>
      </c>
      <c r="H10" s="6">
        <v>112670.21</v>
      </c>
      <c r="I10" s="8">
        <f t="shared" si="2"/>
        <v>7670822.4000000004</v>
      </c>
      <c r="J10" s="6">
        <v>112670.21</v>
      </c>
      <c r="K10" s="46">
        <f t="shared" si="3"/>
        <v>0</v>
      </c>
      <c r="L10" s="6">
        <f t="shared" si="4"/>
        <v>7558152.1900000004</v>
      </c>
      <c r="N10" s="6">
        <v>578750.76</v>
      </c>
      <c r="O10" s="8">
        <f t="shared" si="5"/>
        <v>7558152.1900000004</v>
      </c>
      <c r="P10" s="6">
        <v>578750.76</v>
      </c>
      <c r="Q10" s="46">
        <f t="shared" si="6"/>
        <v>0</v>
      </c>
      <c r="R10" s="6">
        <f t="shared" si="7"/>
        <v>6979401.4300000006</v>
      </c>
      <c r="T10" s="6">
        <v>628372.11</v>
      </c>
      <c r="U10" s="8">
        <v>6979401.4299999997</v>
      </c>
      <c r="V10" s="6">
        <v>628372.11</v>
      </c>
      <c r="W10" s="46">
        <f t="shared" si="8"/>
        <v>0</v>
      </c>
      <c r="X10" s="6">
        <f t="shared" si="9"/>
        <v>6351029.3199999994</v>
      </c>
      <c r="Z10" s="6">
        <v>364141.5</v>
      </c>
      <c r="AA10" s="8">
        <v>6351029.3200000003</v>
      </c>
      <c r="AB10" s="6">
        <v>364141.5</v>
      </c>
      <c r="AC10" s="46">
        <f t="shared" si="28"/>
        <v>0</v>
      </c>
      <c r="AD10" s="6">
        <f t="shared" si="10"/>
        <v>5986887.8200000003</v>
      </c>
      <c r="AF10" s="6">
        <v>155857.94</v>
      </c>
      <c r="AG10" s="8">
        <v>5986887.8200000003</v>
      </c>
      <c r="AH10" s="6">
        <v>155857.94</v>
      </c>
      <c r="AI10" s="46">
        <f t="shared" si="29"/>
        <v>0</v>
      </c>
      <c r="AJ10" s="6">
        <f t="shared" si="11"/>
        <v>5831029.8799999999</v>
      </c>
      <c r="AL10" s="6">
        <v>259752.65</v>
      </c>
      <c r="AM10" s="8">
        <v>5831029.8799999999</v>
      </c>
      <c r="AN10" s="6">
        <v>259752.65</v>
      </c>
      <c r="AO10" s="46">
        <f t="shared" si="30"/>
        <v>0</v>
      </c>
      <c r="AP10" s="6">
        <f t="shared" si="31"/>
        <v>5571277.2299999995</v>
      </c>
      <c r="AR10" s="6">
        <v>1274760.8600000001</v>
      </c>
      <c r="AS10" s="8">
        <v>5571277.2300000004</v>
      </c>
      <c r="AT10" s="6">
        <v>1114255.45</v>
      </c>
      <c r="AU10" s="46">
        <f t="shared" si="12"/>
        <v>160505.41000000015</v>
      </c>
      <c r="AV10" s="6">
        <f t="shared" si="13"/>
        <v>4457021.78</v>
      </c>
      <c r="AX10" s="6"/>
      <c r="AY10" s="8"/>
      <c r="AZ10" s="8"/>
      <c r="BA10" s="6"/>
      <c r="BB10" s="46">
        <f t="shared" si="14"/>
        <v>0</v>
      </c>
      <c r="BC10" s="6">
        <f t="shared" si="15"/>
        <v>0</v>
      </c>
      <c r="BE10" s="6">
        <v>1017431.88</v>
      </c>
      <c r="BF10" s="8">
        <v>4457021.78</v>
      </c>
      <c r="BG10" s="6">
        <v>1017431.88</v>
      </c>
      <c r="BH10" s="46">
        <f t="shared" si="16"/>
        <v>0</v>
      </c>
      <c r="BI10" s="6">
        <f t="shared" si="17"/>
        <v>3439589.9000000004</v>
      </c>
      <c r="BK10" s="6">
        <v>72664.539999999994</v>
      </c>
      <c r="BL10" s="8">
        <v>3439589.9</v>
      </c>
      <c r="BM10" s="6">
        <v>72664.539999999994</v>
      </c>
      <c r="BN10" s="46">
        <f t="shared" si="18"/>
        <v>0</v>
      </c>
      <c r="BO10" s="6">
        <f t="shared" si="19"/>
        <v>3366925.36</v>
      </c>
      <c r="BP10" s="108"/>
      <c r="BQ10" s="365"/>
      <c r="BR10" s="365"/>
      <c r="BS10" s="365"/>
      <c r="BT10" s="365"/>
      <c r="BU10" s="366">
        <f t="shared" si="20"/>
        <v>0</v>
      </c>
      <c r="BV10" s="365">
        <f t="shared" si="21"/>
        <v>0</v>
      </c>
      <c r="BW10" s="108"/>
      <c r="BX10" s="6">
        <v>1797850.94</v>
      </c>
      <c r="BY10" s="8">
        <v>3366925.36</v>
      </c>
      <c r="BZ10" s="6">
        <v>1683462.68</v>
      </c>
      <c r="CA10" s="46">
        <f t="shared" si="22"/>
        <v>114388.26000000001</v>
      </c>
      <c r="CB10" s="6">
        <f t="shared" si="23"/>
        <v>1683462.68</v>
      </c>
      <c r="CC10" s="108"/>
      <c r="CD10" s="6">
        <v>616275.07999999996</v>
      </c>
      <c r="CE10" s="8">
        <v>1683462.68</v>
      </c>
      <c r="CF10" s="6">
        <v>616275.07999999996</v>
      </c>
      <c r="CG10" s="46">
        <f t="shared" si="24"/>
        <v>0</v>
      </c>
      <c r="CH10" s="6">
        <f t="shared" si="25"/>
        <v>1067187.6000000001</v>
      </c>
      <c r="CI10" s="108"/>
      <c r="CJ10" s="151">
        <f t="shared" si="26"/>
        <v>274893.67000000016</v>
      </c>
      <c r="CK10" s="116">
        <v>6526096.8399999999</v>
      </c>
      <c r="CL10" s="118">
        <f t="shared" si="27"/>
        <v>6251203.1699999999</v>
      </c>
    </row>
    <row r="11" spans="1:90" x14ac:dyDescent="0.35">
      <c r="A11" s="3" t="s">
        <v>9</v>
      </c>
      <c r="B11" s="6">
        <v>266168.98</v>
      </c>
      <c r="C11" s="6">
        <v>5407985.75</v>
      </c>
      <c r="D11" s="6">
        <v>266168.98</v>
      </c>
      <c r="E11" s="46">
        <f t="shared" si="0"/>
        <v>0</v>
      </c>
      <c r="F11" s="8">
        <f t="shared" si="1"/>
        <v>5141816.7699999996</v>
      </c>
      <c r="H11" s="6">
        <v>748194.28</v>
      </c>
      <c r="I11" s="8">
        <f t="shared" si="2"/>
        <v>5141816.7699999996</v>
      </c>
      <c r="J11" s="6">
        <v>467437.89</v>
      </c>
      <c r="K11" s="46">
        <f t="shared" si="3"/>
        <v>280756.39</v>
      </c>
      <c r="L11" s="6">
        <f t="shared" si="4"/>
        <v>4674378.88</v>
      </c>
      <c r="N11" s="6">
        <v>765324.06</v>
      </c>
      <c r="O11" s="8">
        <f t="shared" si="5"/>
        <v>4674378.88</v>
      </c>
      <c r="P11" s="6">
        <v>467437.89</v>
      </c>
      <c r="Q11" s="46">
        <f t="shared" si="6"/>
        <v>297886.17000000004</v>
      </c>
      <c r="R11" s="6">
        <f t="shared" si="7"/>
        <v>4206940.99</v>
      </c>
      <c r="T11" s="6">
        <v>1640690</v>
      </c>
      <c r="U11" s="8">
        <v>4206940.99</v>
      </c>
      <c r="V11" s="6">
        <v>467437.89</v>
      </c>
      <c r="W11" s="46">
        <f t="shared" si="8"/>
        <v>1173252.1099999999</v>
      </c>
      <c r="X11" s="6">
        <f t="shared" si="9"/>
        <v>3739503.1</v>
      </c>
      <c r="Z11" s="6">
        <v>605470.47</v>
      </c>
      <c r="AA11" s="8">
        <v>3739503.1</v>
      </c>
      <c r="AB11" s="6">
        <v>467437.89</v>
      </c>
      <c r="AC11" s="46">
        <f>+Z11-AB11</f>
        <v>138032.57999999996</v>
      </c>
      <c r="AD11" s="6">
        <f t="shared" si="10"/>
        <v>3272065.21</v>
      </c>
      <c r="AF11" s="6">
        <v>149838.44</v>
      </c>
      <c r="AG11" s="8">
        <v>3272065.21</v>
      </c>
      <c r="AH11" s="6">
        <v>149838.44</v>
      </c>
      <c r="AI11" s="46">
        <f t="shared" si="29"/>
        <v>0</v>
      </c>
      <c r="AJ11" s="6">
        <f t="shared" si="11"/>
        <v>3122226.77</v>
      </c>
      <c r="AL11" s="6">
        <v>700688.46</v>
      </c>
      <c r="AM11" s="8">
        <v>3122226.77</v>
      </c>
      <c r="AN11" s="6">
        <v>520371.13</v>
      </c>
      <c r="AO11" s="46">
        <f t="shared" si="30"/>
        <v>180317.32999999996</v>
      </c>
      <c r="AP11" s="6">
        <f t="shared" si="31"/>
        <v>2601855.64</v>
      </c>
      <c r="AR11" s="6">
        <v>799859.1</v>
      </c>
      <c r="AS11" s="8">
        <v>2601855.64</v>
      </c>
      <c r="AT11" s="6">
        <v>520371.13</v>
      </c>
      <c r="AU11" s="46">
        <f t="shared" si="12"/>
        <v>279487.96999999997</v>
      </c>
      <c r="AV11" s="6">
        <f t="shared" si="13"/>
        <v>2081484.5100000002</v>
      </c>
      <c r="AX11" s="6"/>
      <c r="AY11" s="8"/>
      <c r="AZ11" s="8"/>
      <c r="BA11" s="6"/>
      <c r="BB11" s="46">
        <f t="shared" si="14"/>
        <v>0</v>
      </c>
      <c r="BC11" s="6">
        <f t="shared" si="15"/>
        <v>0</v>
      </c>
      <c r="BE11" s="6">
        <v>803998.67</v>
      </c>
      <c r="BF11" s="8">
        <v>2081484.5100000002</v>
      </c>
      <c r="BG11" s="6">
        <v>520371.13</v>
      </c>
      <c r="BH11" s="46">
        <f t="shared" si="16"/>
        <v>283627.54000000004</v>
      </c>
      <c r="BI11" s="6">
        <f>+BF11-BG11</f>
        <v>1561113.3800000004</v>
      </c>
      <c r="BK11" s="6">
        <v>1449291.93</v>
      </c>
      <c r="BL11" s="56">
        <v>1561113.38</v>
      </c>
      <c r="BM11" s="6">
        <v>520371.13</v>
      </c>
      <c r="BN11" s="46">
        <f t="shared" si="18"/>
        <v>928920.79999999993</v>
      </c>
      <c r="BO11" s="6">
        <f>+BL11-BM11</f>
        <v>1040742.2499999999</v>
      </c>
      <c r="BP11" s="108"/>
      <c r="BQ11" s="365"/>
      <c r="BR11" s="365"/>
      <c r="BS11" s="365"/>
      <c r="BT11" s="365"/>
      <c r="BU11" s="366">
        <f t="shared" si="20"/>
        <v>0</v>
      </c>
      <c r="BV11" s="365">
        <f t="shared" si="21"/>
        <v>0</v>
      </c>
      <c r="BW11" s="108"/>
      <c r="BX11" s="6">
        <v>985044.67</v>
      </c>
      <c r="BY11" s="8">
        <v>1040742.25</v>
      </c>
      <c r="BZ11" s="6">
        <v>520371.13</v>
      </c>
      <c r="CA11" s="46">
        <f t="shared" si="22"/>
        <v>464673.54000000004</v>
      </c>
      <c r="CB11" s="6">
        <f>+BY11-BZ11</f>
        <v>520371.12</v>
      </c>
      <c r="CC11" s="108"/>
      <c r="CD11" s="6">
        <v>847647.79</v>
      </c>
      <c r="CE11" s="8">
        <v>520371.12</v>
      </c>
      <c r="CF11" s="6">
        <v>520371.12</v>
      </c>
      <c r="CG11" s="46">
        <f t="shared" si="24"/>
        <v>327276.67000000004</v>
      </c>
      <c r="CH11" s="6">
        <f>+CE11-CF11</f>
        <v>0</v>
      </c>
      <c r="CI11" s="108"/>
      <c r="CJ11" s="151">
        <f t="shared" si="26"/>
        <v>4354231.0999999996</v>
      </c>
      <c r="CK11" s="116">
        <v>5071974.59</v>
      </c>
      <c r="CL11" s="118">
        <f t="shared" si="27"/>
        <v>717743.49000000022</v>
      </c>
    </row>
    <row r="12" spans="1:90" x14ac:dyDescent="0.35">
      <c r="A12" s="3" t="s">
        <v>10</v>
      </c>
      <c r="B12" s="6">
        <v>666965.03</v>
      </c>
      <c r="C12" s="6">
        <v>5821313.8499999996</v>
      </c>
      <c r="D12" s="6">
        <v>485109.49</v>
      </c>
      <c r="E12" s="46">
        <f t="shared" si="0"/>
        <v>181855.54000000004</v>
      </c>
      <c r="F12" s="8">
        <f t="shared" si="1"/>
        <v>5336204.3599999994</v>
      </c>
      <c r="H12" s="6">
        <v>534161.99</v>
      </c>
      <c r="I12" s="8">
        <f t="shared" si="2"/>
        <v>5336204.3599999994</v>
      </c>
      <c r="J12" s="6">
        <v>485109.49</v>
      </c>
      <c r="K12" s="46">
        <f>+H12-J12</f>
        <v>49052.5</v>
      </c>
      <c r="L12" s="6">
        <f t="shared" si="4"/>
        <v>4851094.8699999992</v>
      </c>
      <c r="N12" s="6">
        <v>842201.49</v>
      </c>
      <c r="O12" s="8">
        <f t="shared" si="5"/>
        <v>4851094.8699999992</v>
      </c>
      <c r="P12" s="6">
        <v>485109.49</v>
      </c>
      <c r="Q12" s="46">
        <f>+N12-P12</f>
        <v>357092</v>
      </c>
      <c r="R12" s="6">
        <f t="shared" si="7"/>
        <v>4365985.379999999</v>
      </c>
      <c r="T12" s="6">
        <v>674836.72</v>
      </c>
      <c r="U12" s="8">
        <v>4365985.38</v>
      </c>
      <c r="V12" s="6">
        <v>485109.49</v>
      </c>
      <c r="W12" s="46">
        <f>+T12-V12</f>
        <v>189727.22999999998</v>
      </c>
      <c r="X12" s="6">
        <f t="shared" si="9"/>
        <v>3880875.8899999997</v>
      </c>
      <c r="Z12" s="6">
        <v>754353.78</v>
      </c>
      <c r="AA12" s="8">
        <v>3880875.89</v>
      </c>
      <c r="AB12" s="6">
        <v>485109.49</v>
      </c>
      <c r="AC12" s="46">
        <f>+Z12-AB12</f>
        <v>269244.29000000004</v>
      </c>
      <c r="AD12" s="6">
        <f t="shared" si="10"/>
        <v>3395766.4000000004</v>
      </c>
      <c r="AF12" s="6">
        <v>535001.15</v>
      </c>
      <c r="AG12" s="8">
        <v>3395766.4</v>
      </c>
      <c r="AH12" s="6">
        <v>485109.49</v>
      </c>
      <c r="AI12" s="46">
        <f>+AF12-AH12</f>
        <v>49891.660000000033</v>
      </c>
      <c r="AJ12" s="6">
        <f t="shared" si="11"/>
        <v>2910656.91</v>
      </c>
      <c r="AL12" s="6">
        <v>556943.23</v>
      </c>
      <c r="AM12" s="8">
        <v>2910656.91</v>
      </c>
      <c r="AN12" s="6">
        <v>485109.49</v>
      </c>
      <c r="AO12" s="46">
        <f>+AL12-AN12</f>
        <v>71833.739999999991</v>
      </c>
      <c r="AP12" s="6">
        <f t="shared" si="31"/>
        <v>2425547.42</v>
      </c>
      <c r="AR12" s="6">
        <v>307960.17</v>
      </c>
      <c r="AS12" s="8">
        <v>2425547.42</v>
      </c>
      <c r="AT12" s="6">
        <v>307960.17</v>
      </c>
      <c r="AU12" s="46">
        <f>+AR12-AT12</f>
        <v>0</v>
      </c>
      <c r="AV12" s="6">
        <f t="shared" si="13"/>
        <v>2117587.25</v>
      </c>
      <c r="AX12" s="6"/>
      <c r="AY12" s="8"/>
      <c r="AZ12" s="8"/>
      <c r="BA12" s="6"/>
      <c r="BB12" s="46">
        <f>+AX12-BA12</f>
        <v>0</v>
      </c>
      <c r="BC12" s="6">
        <f t="shared" si="15"/>
        <v>0</v>
      </c>
      <c r="BE12" s="6">
        <v>828646.53</v>
      </c>
      <c r="BF12" s="8">
        <v>2117587.25</v>
      </c>
      <c r="BG12" s="6">
        <v>529396.81000000006</v>
      </c>
      <c r="BH12" s="46">
        <f>+BE12-BG12</f>
        <v>299249.71999999997</v>
      </c>
      <c r="BI12" s="6">
        <f t="shared" si="17"/>
        <v>1588190.44</v>
      </c>
      <c r="BK12" s="6">
        <v>866188.34</v>
      </c>
      <c r="BL12" s="8">
        <v>1588190.44</v>
      </c>
      <c r="BM12" s="6">
        <v>529396.81000000006</v>
      </c>
      <c r="BN12" s="46">
        <f>+BK12-BM12</f>
        <v>336791.52999999991</v>
      </c>
      <c r="BO12" s="6">
        <f t="shared" ref="BO12:BO18" si="32">+BL12-BM12</f>
        <v>1058793.6299999999</v>
      </c>
      <c r="BP12" s="108"/>
      <c r="BQ12" s="365"/>
      <c r="BR12" s="365"/>
      <c r="BS12" s="365"/>
      <c r="BT12" s="365"/>
      <c r="BU12" s="366">
        <f t="shared" si="20"/>
        <v>0</v>
      </c>
      <c r="BV12" s="365">
        <f t="shared" si="21"/>
        <v>0</v>
      </c>
      <c r="BW12" s="108"/>
      <c r="BX12" s="6">
        <v>1282799.3</v>
      </c>
      <c r="BY12" s="8">
        <v>1058793.6299999999</v>
      </c>
      <c r="BZ12" s="6">
        <v>529396.81999999995</v>
      </c>
      <c r="CA12" s="46">
        <f>+BX12-BZ12</f>
        <v>753402.4800000001</v>
      </c>
      <c r="CB12" s="6">
        <f t="shared" ref="CB12:CB18" si="33">+BY12-BZ12</f>
        <v>529396.80999999994</v>
      </c>
      <c r="CC12" s="108"/>
      <c r="CD12" s="6">
        <v>1165963.1299999999</v>
      </c>
      <c r="CE12" s="8">
        <v>529396.81000000006</v>
      </c>
      <c r="CF12" s="6">
        <v>529396.81000000006</v>
      </c>
      <c r="CG12" s="46">
        <f>+CD12-CF12</f>
        <v>636566.31999999983</v>
      </c>
      <c r="CH12" s="6">
        <f t="shared" ref="CH12:CH18" si="34">+CE12-CF12</f>
        <v>0</v>
      </c>
      <c r="CI12" s="108"/>
      <c r="CJ12" s="151">
        <f t="shared" si="26"/>
        <v>3194707.01</v>
      </c>
      <c r="CK12" s="116">
        <v>5701387.1500000004</v>
      </c>
      <c r="CL12" s="118">
        <f t="shared" si="27"/>
        <v>2506680.1400000006</v>
      </c>
    </row>
    <row r="13" spans="1:90" x14ac:dyDescent="0.35">
      <c r="A13" s="3" t="s">
        <v>11</v>
      </c>
      <c r="B13" s="6">
        <v>461194.04</v>
      </c>
      <c r="C13" s="6">
        <v>3728753.25</v>
      </c>
      <c r="D13" s="6">
        <v>310729.44</v>
      </c>
      <c r="E13" s="46">
        <f t="shared" si="0"/>
        <v>150464.59999999998</v>
      </c>
      <c r="F13" s="8">
        <f t="shared" si="1"/>
        <v>3418023.81</v>
      </c>
      <c r="H13" s="6">
        <v>495236.66</v>
      </c>
      <c r="I13" s="8">
        <f t="shared" si="2"/>
        <v>3418023.81</v>
      </c>
      <c r="J13" s="6">
        <v>310729.44</v>
      </c>
      <c r="K13" s="46">
        <f t="shared" si="3"/>
        <v>184507.21999999997</v>
      </c>
      <c r="L13" s="6">
        <f t="shared" si="4"/>
        <v>3107294.37</v>
      </c>
      <c r="N13" s="6">
        <v>534493.07999999996</v>
      </c>
      <c r="O13" s="8">
        <f t="shared" si="5"/>
        <v>3107294.37</v>
      </c>
      <c r="P13" s="6">
        <v>310729.44</v>
      </c>
      <c r="Q13" s="46">
        <f t="shared" ref="Q13:Q18" si="35">+N13-P13</f>
        <v>223763.63999999996</v>
      </c>
      <c r="R13" s="6">
        <f t="shared" si="7"/>
        <v>2796564.93</v>
      </c>
      <c r="T13" s="6">
        <v>773018.7</v>
      </c>
      <c r="U13" s="8">
        <v>2796564.93</v>
      </c>
      <c r="V13" s="6">
        <v>310729.44</v>
      </c>
      <c r="W13" s="46">
        <f t="shared" ref="W13:W18" si="36">+T13-V13</f>
        <v>462289.25999999995</v>
      </c>
      <c r="X13" s="6">
        <f t="shared" si="9"/>
        <v>2485835.4900000002</v>
      </c>
      <c r="Z13" s="6">
        <v>808061.89</v>
      </c>
      <c r="AA13" s="8">
        <v>2485835.4900000002</v>
      </c>
      <c r="AB13" s="6">
        <v>310729.44</v>
      </c>
      <c r="AC13" s="46">
        <f t="shared" ref="AC13:AC18" si="37">+Z13-AB13</f>
        <v>497332.45</v>
      </c>
      <c r="AD13" s="6">
        <f t="shared" si="10"/>
        <v>2175106.0500000003</v>
      </c>
      <c r="AF13" s="6">
        <v>250397.94</v>
      </c>
      <c r="AG13" s="8">
        <v>2175106.0499999998</v>
      </c>
      <c r="AH13" s="6">
        <v>250397.94</v>
      </c>
      <c r="AI13" s="46">
        <f t="shared" ref="AI13:AI18" si="38">+AF13-AH13</f>
        <v>0</v>
      </c>
      <c r="AJ13" s="6">
        <f t="shared" si="11"/>
        <v>1924708.1099999999</v>
      </c>
      <c r="AL13" s="6">
        <v>371787.47</v>
      </c>
      <c r="AM13" s="8">
        <v>1924708.1099999999</v>
      </c>
      <c r="AN13" s="6">
        <v>320784.69</v>
      </c>
      <c r="AO13" s="46">
        <f t="shared" ref="AO13:AO18" si="39">+AL13-AN13</f>
        <v>51002.77999999997</v>
      </c>
      <c r="AP13" s="6">
        <f t="shared" si="31"/>
        <v>1603923.42</v>
      </c>
      <c r="AR13" s="6">
        <v>553926.89</v>
      </c>
      <c r="AS13" s="8">
        <v>1603923.42</v>
      </c>
      <c r="AT13" s="6">
        <v>320784.68</v>
      </c>
      <c r="AU13" s="46">
        <f t="shared" ref="AU13:AU18" si="40">+AR13-AT13</f>
        <v>233142.21000000002</v>
      </c>
      <c r="AV13" s="6">
        <f t="shared" si="13"/>
        <v>1283138.74</v>
      </c>
      <c r="AX13" s="6"/>
      <c r="AY13" s="8"/>
      <c r="AZ13" s="8"/>
      <c r="BA13" s="6"/>
      <c r="BB13" s="46">
        <f t="shared" ref="BB13:BB18" si="41">+AX13-BA13</f>
        <v>0</v>
      </c>
      <c r="BC13" s="6">
        <f t="shared" si="15"/>
        <v>0</v>
      </c>
      <c r="BE13" s="6">
        <v>221991.48</v>
      </c>
      <c r="BF13" s="8">
        <v>1283138.74</v>
      </c>
      <c r="BG13" s="6">
        <v>221991.48</v>
      </c>
      <c r="BH13" s="46">
        <f t="shared" ref="BH13:BH18" si="42">+BE13-BG13</f>
        <v>0</v>
      </c>
      <c r="BI13" s="6">
        <f t="shared" si="17"/>
        <v>1061147.26</v>
      </c>
      <c r="BK13" s="6">
        <v>450898.35</v>
      </c>
      <c r="BL13" s="8">
        <v>1061147.26</v>
      </c>
      <c r="BM13" s="6">
        <v>353715.75</v>
      </c>
      <c r="BN13" s="46">
        <f t="shared" ref="BN13:BN18" si="43">+BK13-BM13</f>
        <v>97182.599999999977</v>
      </c>
      <c r="BO13" s="6">
        <f t="shared" si="32"/>
        <v>707431.51</v>
      </c>
      <c r="BP13" s="108"/>
      <c r="BQ13" s="365"/>
      <c r="BR13" s="365"/>
      <c r="BS13" s="365"/>
      <c r="BT13" s="365"/>
      <c r="BU13" s="366">
        <f t="shared" si="20"/>
        <v>0</v>
      </c>
      <c r="BV13" s="365">
        <f t="shared" si="21"/>
        <v>0</v>
      </c>
      <c r="BW13" s="108"/>
      <c r="BX13" s="6">
        <v>1926987.52</v>
      </c>
      <c r="BY13" s="8">
        <v>707431.51</v>
      </c>
      <c r="BZ13" s="6">
        <v>353715.76</v>
      </c>
      <c r="CA13" s="46">
        <f t="shared" ref="CA13:CA18" si="44">+BX13-BZ13</f>
        <v>1573271.76</v>
      </c>
      <c r="CB13" s="6">
        <f t="shared" si="33"/>
        <v>353715.75</v>
      </c>
      <c r="CC13" s="108"/>
      <c r="CD13" s="6">
        <v>564731.36</v>
      </c>
      <c r="CE13" s="8">
        <v>353715.75</v>
      </c>
      <c r="CF13" s="6">
        <v>353715.75</v>
      </c>
      <c r="CG13" s="46">
        <f t="shared" ref="CG13:CG18" si="45">+CD13-CF13</f>
        <v>211015.61</v>
      </c>
      <c r="CH13" s="6">
        <f t="shared" si="34"/>
        <v>0</v>
      </c>
      <c r="CI13" s="108"/>
      <c r="CJ13" s="151">
        <f t="shared" si="26"/>
        <v>3683972.1299999994</v>
      </c>
      <c r="CK13" s="116">
        <v>3223461.3</v>
      </c>
      <c r="CL13" s="118">
        <f t="shared" si="27"/>
        <v>-460510.82999999961</v>
      </c>
    </row>
    <row r="14" spans="1:90" x14ac:dyDescent="0.35">
      <c r="A14" s="3" t="s">
        <v>12</v>
      </c>
      <c r="B14" s="6">
        <v>179812.68</v>
      </c>
      <c r="C14" s="6">
        <v>5995922.1699999999</v>
      </c>
      <c r="D14" s="6">
        <v>179812.68</v>
      </c>
      <c r="E14" s="46">
        <f t="shared" si="0"/>
        <v>0</v>
      </c>
      <c r="F14" s="8">
        <f t="shared" si="1"/>
        <v>5816109.4900000002</v>
      </c>
      <c r="H14" s="6">
        <v>1206396.3500000001</v>
      </c>
      <c r="I14" s="8">
        <f t="shared" si="2"/>
        <v>5816109.4900000002</v>
      </c>
      <c r="J14" s="6">
        <v>528737.23</v>
      </c>
      <c r="K14" s="46">
        <f t="shared" si="3"/>
        <v>677659.12000000011</v>
      </c>
      <c r="L14" s="6">
        <f t="shared" si="4"/>
        <v>5287372.26</v>
      </c>
      <c r="N14" s="6">
        <v>1949130.87</v>
      </c>
      <c r="O14" s="8">
        <f t="shared" si="5"/>
        <v>5287372.26</v>
      </c>
      <c r="P14" s="6">
        <v>528737.23</v>
      </c>
      <c r="Q14" s="46">
        <f t="shared" si="35"/>
        <v>1420393.6400000001</v>
      </c>
      <c r="R14" s="6">
        <f t="shared" si="7"/>
        <v>4758635.0299999993</v>
      </c>
      <c r="T14" s="6">
        <v>1313362.93</v>
      </c>
      <c r="U14" s="8">
        <v>4758635.03</v>
      </c>
      <c r="V14" s="6">
        <v>528737.23</v>
      </c>
      <c r="W14" s="46">
        <f t="shared" si="36"/>
        <v>784625.7</v>
      </c>
      <c r="X14" s="6">
        <f t="shared" si="9"/>
        <v>4229897.8000000007</v>
      </c>
      <c r="Z14" s="6">
        <v>973807.19</v>
      </c>
      <c r="AA14" s="8">
        <v>4229897.8</v>
      </c>
      <c r="AB14" s="6">
        <v>528737.23</v>
      </c>
      <c r="AC14" s="46">
        <f t="shared" si="37"/>
        <v>445069.95999999996</v>
      </c>
      <c r="AD14" s="6">
        <f t="shared" si="10"/>
        <v>3701160.57</v>
      </c>
      <c r="AF14" s="6"/>
      <c r="AG14" s="8">
        <v>3701160.57</v>
      </c>
      <c r="AH14" s="6"/>
      <c r="AI14" s="46">
        <f t="shared" si="38"/>
        <v>0</v>
      </c>
      <c r="AJ14" s="6">
        <f t="shared" si="11"/>
        <v>3701160.57</v>
      </c>
      <c r="AL14" s="6">
        <v>1552658.51</v>
      </c>
      <c r="AM14" s="8">
        <v>3701160.57</v>
      </c>
      <c r="AN14" s="6">
        <v>616860.1</v>
      </c>
      <c r="AO14" s="46">
        <f t="shared" si="39"/>
        <v>935798.41</v>
      </c>
      <c r="AP14" s="6">
        <f t="shared" si="31"/>
        <v>3084300.4699999997</v>
      </c>
      <c r="AR14" s="6">
        <v>638324.35</v>
      </c>
      <c r="AS14" s="8">
        <v>3084300.47</v>
      </c>
      <c r="AT14" s="6">
        <v>616860.09</v>
      </c>
      <c r="AU14" s="46">
        <f t="shared" si="40"/>
        <v>21464.260000000009</v>
      </c>
      <c r="AV14" s="6">
        <f t="shared" si="13"/>
        <v>2467440.3800000004</v>
      </c>
      <c r="AX14" s="6"/>
      <c r="AY14" s="8"/>
      <c r="AZ14" s="8"/>
      <c r="BA14" s="6"/>
      <c r="BB14" s="46">
        <f t="shared" si="41"/>
        <v>0</v>
      </c>
      <c r="BC14" s="6">
        <f t="shared" si="15"/>
        <v>0</v>
      </c>
      <c r="BE14" s="6">
        <v>1411131.83</v>
      </c>
      <c r="BF14" s="8">
        <v>2467440.3800000004</v>
      </c>
      <c r="BG14" s="6">
        <v>616860.1</v>
      </c>
      <c r="BH14" s="46">
        <f t="shared" si="42"/>
        <v>794271.7300000001</v>
      </c>
      <c r="BI14" s="6">
        <f t="shared" si="17"/>
        <v>1850580.2800000003</v>
      </c>
      <c r="BK14" s="6">
        <v>1248309.33</v>
      </c>
      <c r="BL14" s="8">
        <v>1850580.28</v>
      </c>
      <c r="BM14" s="6">
        <v>616860.09</v>
      </c>
      <c r="BN14" s="46">
        <f t="shared" si="43"/>
        <v>631449.24000000011</v>
      </c>
      <c r="BO14" s="6">
        <f t="shared" si="32"/>
        <v>1233720.19</v>
      </c>
      <c r="BP14" s="108"/>
      <c r="BQ14" s="365"/>
      <c r="BR14" s="365"/>
      <c r="BS14" s="365"/>
      <c r="BT14" s="365"/>
      <c r="BU14" s="366">
        <f t="shared" si="20"/>
        <v>0</v>
      </c>
      <c r="BV14" s="365">
        <f t="shared" si="21"/>
        <v>0</v>
      </c>
      <c r="BW14" s="108"/>
      <c r="BX14" s="6">
        <v>972063.35</v>
      </c>
      <c r="BY14" s="8">
        <v>1233720.19</v>
      </c>
      <c r="BZ14" s="6">
        <v>616860.1</v>
      </c>
      <c r="CA14" s="46">
        <f t="shared" si="44"/>
        <v>355203.25</v>
      </c>
      <c r="CB14" s="6">
        <f t="shared" si="33"/>
        <v>616860.09</v>
      </c>
      <c r="CC14" s="108"/>
      <c r="CD14" s="6">
        <v>1238591.26</v>
      </c>
      <c r="CE14" s="8">
        <v>616860.09</v>
      </c>
      <c r="CF14" s="6">
        <v>616860.09</v>
      </c>
      <c r="CG14" s="46">
        <f t="shared" si="45"/>
        <v>621731.17000000004</v>
      </c>
      <c r="CH14" s="6">
        <f t="shared" si="34"/>
        <v>0</v>
      </c>
      <c r="CI14" s="108"/>
      <c r="CJ14" s="151">
        <f t="shared" si="26"/>
        <v>6687666.4800000004</v>
      </c>
      <c r="CK14" s="116">
        <v>7921277.5499999998</v>
      </c>
      <c r="CL14" s="118">
        <f t="shared" si="27"/>
        <v>1233611.0699999994</v>
      </c>
    </row>
    <row r="15" spans="1:90" x14ac:dyDescent="0.35">
      <c r="A15" s="3" t="s">
        <v>13</v>
      </c>
      <c r="B15" s="6">
        <v>100711.47</v>
      </c>
      <c r="C15" s="6">
        <v>3995781.39</v>
      </c>
      <c r="D15" s="6">
        <v>100711.47</v>
      </c>
      <c r="E15" s="46">
        <f t="shared" si="0"/>
        <v>0</v>
      </c>
      <c r="F15" s="8">
        <f t="shared" si="1"/>
        <v>3895069.92</v>
      </c>
      <c r="H15" s="6">
        <v>195153.61</v>
      </c>
      <c r="I15" s="8">
        <f t="shared" si="2"/>
        <v>3895069.92</v>
      </c>
      <c r="J15" s="6">
        <v>195153.61</v>
      </c>
      <c r="K15" s="46">
        <f t="shared" si="3"/>
        <v>0</v>
      </c>
      <c r="L15" s="6">
        <f t="shared" si="4"/>
        <v>3699916.31</v>
      </c>
      <c r="N15" s="6">
        <v>31912.65</v>
      </c>
      <c r="O15" s="8">
        <f t="shared" si="5"/>
        <v>3699916.31</v>
      </c>
      <c r="P15" s="6">
        <v>31912.65</v>
      </c>
      <c r="Q15" s="46">
        <f t="shared" si="35"/>
        <v>0</v>
      </c>
      <c r="R15" s="6">
        <f t="shared" si="7"/>
        <v>3668003.66</v>
      </c>
      <c r="T15" s="6">
        <v>244084.09</v>
      </c>
      <c r="U15" s="8">
        <v>3668003.66</v>
      </c>
      <c r="V15" s="6">
        <v>244084.09</v>
      </c>
      <c r="W15" s="46">
        <f t="shared" si="36"/>
        <v>0</v>
      </c>
      <c r="X15" s="6">
        <f t="shared" si="9"/>
        <v>3423919.5700000003</v>
      </c>
      <c r="Z15" s="6">
        <v>283668.12</v>
      </c>
      <c r="AA15" s="8">
        <v>3423919.57</v>
      </c>
      <c r="AB15" s="6">
        <v>283668.12</v>
      </c>
      <c r="AC15" s="46">
        <f t="shared" si="37"/>
        <v>0</v>
      </c>
      <c r="AD15" s="6">
        <f t="shared" si="10"/>
        <v>3140251.4499999997</v>
      </c>
      <c r="AF15" s="6">
        <v>440242.06</v>
      </c>
      <c r="AG15" s="8">
        <v>3140251.45</v>
      </c>
      <c r="AH15" s="6">
        <v>440242.06</v>
      </c>
      <c r="AI15" s="46">
        <f t="shared" si="38"/>
        <v>0</v>
      </c>
      <c r="AJ15" s="6">
        <f t="shared" si="11"/>
        <v>2700009.39</v>
      </c>
      <c r="AL15" s="6">
        <v>110551.8</v>
      </c>
      <c r="AM15" s="8">
        <v>2700009.39</v>
      </c>
      <c r="AN15" s="6">
        <v>110551.8</v>
      </c>
      <c r="AO15" s="46">
        <f t="shared" si="39"/>
        <v>0</v>
      </c>
      <c r="AP15" s="6">
        <f t="shared" si="31"/>
        <v>2589457.5900000003</v>
      </c>
      <c r="AR15" s="6">
        <v>103785.95</v>
      </c>
      <c r="AS15" s="8">
        <v>2589457.59</v>
      </c>
      <c r="AT15" s="6">
        <v>103785.95</v>
      </c>
      <c r="AU15" s="46">
        <f t="shared" si="40"/>
        <v>0</v>
      </c>
      <c r="AV15" s="6">
        <f t="shared" si="13"/>
        <v>2485671.6399999997</v>
      </c>
      <c r="AX15" s="6"/>
      <c r="AY15" s="8"/>
      <c r="AZ15" s="8"/>
      <c r="BA15" s="6"/>
      <c r="BB15" s="46">
        <f t="shared" si="41"/>
        <v>0</v>
      </c>
      <c r="BC15" s="6">
        <f t="shared" si="15"/>
        <v>0</v>
      </c>
      <c r="BE15" s="6">
        <v>237165.91</v>
      </c>
      <c r="BF15" s="8">
        <v>2485671.6399999997</v>
      </c>
      <c r="BG15" s="6">
        <v>237165.91</v>
      </c>
      <c r="BH15" s="46">
        <f t="shared" si="42"/>
        <v>0</v>
      </c>
      <c r="BI15" s="6">
        <f t="shared" si="17"/>
        <v>2248505.7299999995</v>
      </c>
      <c r="BK15" s="6">
        <v>129552.46</v>
      </c>
      <c r="BL15" s="8">
        <v>2248505.73</v>
      </c>
      <c r="BM15" s="6">
        <v>129552.46</v>
      </c>
      <c r="BN15" s="46">
        <f t="shared" si="43"/>
        <v>0</v>
      </c>
      <c r="BO15" s="6">
        <f t="shared" si="32"/>
        <v>2118953.27</v>
      </c>
      <c r="BP15" s="108"/>
      <c r="BQ15" s="365"/>
      <c r="BR15" s="365"/>
      <c r="BS15" s="365"/>
      <c r="BT15" s="365"/>
      <c r="BU15" s="366">
        <f t="shared" si="20"/>
        <v>0</v>
      </c>
      <c r="BV15" s="365">
        <f t="shared" si="21"/>
        <v>0</v>
      </c>
      <c r="BW15" s="108"/>
      <c r="BX15" s="6">
        <v>67134.789999999994</v>
      </c>
      <c r="BY15" s="8">
        <v>2118953.27</v>
      </c>
      <c r="BZ15" s="6">
        <v>67134.789999999994</v>
      </c>
      <c r="CA15" s="46">
        <f t="shared" si="44"/>
        <v>0</v>
      </c>
      <c r="CB15" s="6">
        <f t="shared" si="33"/>
        <v>2051818.48</v>
      </c>
      <c r="CC15" s="108"/>
      <c r="CD15" s="6">
        <v>411122.18</v>
      </c>
      <c r="CE15" s="8">
        <v>2051818.48</v>
      </c>
      <c r="CF15" s="6">
        <v>411122.18</v>
      </c>
      <c r="CG15" s="46">
        <f t="shared" si="45"/>
        <v>0</v>
      </c>
      <c r="CH15" s="6">
        <f t="shared" si="34"/>
        <v>1640696.3</v>
      </c>
      <c r="CI15" s="108"/>
      <c r="CJ15" s="151">
        <f t="shared" si="26"/>
        <v>0</v>
      </c>
      <c r="CK15" s="116">
        <v>2687737.79</v>
      </c>
      <c r="CL15" s="118">
        <f t="shared" si="27"/>
        <v>2687737.79</v>
      </c>
    </row>
    <row r="16" spans="1:90" x14ac:dyDescent="0.35">
      <c r="A16" s="4" t="s">
        <v>14</v>
      </c>
      <c r="B16" s="6">
        <v>735853.16</v>
      </c>
      <c r="C16" s="6">
        <v>5369783.0599999996</v>
      </c>
      <c r="D16" s="6">
        <v>447481.92</v>
      </c>
      <c r="E16" s="46">
        <f t="shared" si="0"/>
        <v>288371.24000000005</v>
      </c>
      <c r="F16" s="8">
        <f t="shared" si="1"/>
        <v>4922301.1399999997</v>
      </c>
      <c r="H16" s="6">
        <v>408727.95</v>
      </c>
      <c r="I16" s="8">
        <f t="shared" si="2"/>
        <v>4922301.1399999997</v>
      </c>
      <c r="J16" s="6">
        <v>408727.95</v>
      </c>
      <c r="K16" s="46">
        <f t="shared" si="3"/>
        <v>0</v>
      </c>
      <c r="L16" s="6">
        <f t="shared" si="4"/>
        <v>4513573.1899999995</v>
      </c>
      <c r="N16" s="6">
        <v>837510.02</v>
      </c>
      <c r="O16" s="8">
        <f t="shared" si="5"/>
        <v>4513573.1899999995</v>
      </c>
      <c r="P16" s="6">
        <v>451357.32</v>
      </c>
      <c r="Q16" s="46">
        <f t="shared" si="35"/>
        <v>386152.7</v>
      </c>
      <c r="R16" s="6">
        <f t="shared" si="7"/>
        <v>4062215.8699999996</v>
      </c>
      <c r="T16" s="6">
        <v>424145.52</v>
      </c>
      <c r="U16" s="8">
        <v>4062215.87</v>
      </c>
      <c r="V16" s="6">
        <v>424145.52</v>
      </c>
      <c r="W16" s="46">
        <f t="shared" si="36"/>
        <v>0</v>
      </c>
      <c r="X16" s="6">
        <f t="shared" si="9"/>
        <v>3638070.35</v>
      </c>
      <c r="Z16" s="6">
        <v>652268.69999999995</v>
      </c>
      <c r="AA16" s="8">
        <v>3638070.35</v>
      </c>
      <c r="AB16" s="6">
        <v>454758.79</v>
      </c>
      <c r="AC16" s="46">
        <f t="shared" si="37"/>
        <v>197509.90999999997</v>
      </c>
      <c r="AD16" s="6">
        <f t="shared" si="10"/>
        <v>3183311.56</v>
      </c>
      <c r="AF16" s="110">
        <v>708491.79</v>
      </c>
      <c r="AG16" s="110">
        <v>3183311.56</v>
      </c>
      <c r="AH16" s="110">
        <v>454758.79</v>
      </c>
      <c r="AI16" s="111">
        <f>+AF16-AH16</f>
        <v>253733.00000000006</v>
      </c>
      <c r="AJ16" s="110">
        <f t="shared" si="11"/>
        <v>2728552.77</v>
      </c>
      <c r="AK16" s="112"/>
      <c r="AL16" s="110">
        <v>524281.38</v>
      </c>
      <c r="AM16" s="110">
        <v>2728552.77</v>
      </c>
      <c r="AN16" s="110">
        <v>454758.8</v>
      </c>
      <c r="AO16" s="111">
        <f t="shared" si="39"/>
        <v>69522.580000000016</v>
      </c>
      <c r="AP16" s="110">
        <f t="shared" si="31"/>
        <v>2273793.9700000002</v>
      </c>
      <c r="AR16" s="6">
        <v>222060.64</v>
      </c>
      <c r="AS16" s="8">
        <v>2273793.9700000002</v>
      </c>
      <c r="AT16" s="6">
        <v>222060.64</v>
      </c>
      <c r="AU16" s="46">
        <f t="shared" si="40"/>
        <v>0</v>
      </c>
      <c r="AV16" s="6">
        <f t="shared" si="13"/>
        <v>2051733.33</v>
      </c>
      <c r="AX16" s="6"/>
      <c r="AY16" s="8"/>
      <c r="AZ16" s="8"/>
      <c r="BA16" s="6"/>
      <c r="BB16" s="46">
        <f t="shared" si="41"/>
        <v>0</v>
      </c>
      <c r="BC16" s="6">
        <f t="shared" si="15"/>
        <v>0</v>
      </c>
      <c r="BE16" s="6">
        <v>205103.42</v>
      </c>
      <c r="BF16" s="8">
        <v>2051733.33</v>
      </c>
      <c r="BG16" s="6">
        <v>205103.42</v>
      </c>
      <c r="BH16" s="46">
        <f t="shared" si="42"/>
        <v>0</v>
      </c>
      <c r="BI16" s="6">
        <f t="shared" si="17"/>
        <v>1846629.9100000001</v>
      </c>
      <c r="BK16" s="6">
        <v>1412236.84</v>
      </c>
      <c r="BL16" s="8">
        <v>1846629.91</v>
      </c>
      <c r="BM16" s="6">
        <v>615543.30000000005</v>
      </c>
      <c r="BN16" s="46">
        <f t="shared" si="43"/>
        <v>796693.54</v>
      </c>
      <c r="BO16" s="6">
        <f t="shared" si="32"/>
        <v>1231086.6099999999</v>
      </c>
      <c r="BP16" s="108"/>
      <c r="BQ16" s="365"/>
      <c r="BR16" s="365"/>
      <c r="BS16" s="365"/>
      <c r="BT16" s="365"/>
      <c r="BU16" s="366">
        <f t="shared" si="20"/>
        <v>0</v>
      </c>
      <c r="BV16" s="365">
        <f t="shared" si="21"/>
        <v>0</v>
      </c>
      <c r="BW16" s="108"/>
      <c r="BX16" s="6">
        <v>733254.02</v>
      </c>
      <c r="BY16" s="8">
        <v>1231086.6100000001</v>
      </c>
      <c r="BZ16" s="6">
        <v>615543.31000000006</v>
      </c>
      <c r="CA16" s="46">
        <f t="shared" si="44"/>
        <v>117710.70999999996</v>
      </c>
      <c r="CB16" s="6">
        <f t="shared" si="33"/>
        <v>615543.30000000005</v>
      </c>
      <c r="CC16" s="108"/>
      <c r="CD16" s="6">
        <v>600697.71</v>
      </c>
      <c r="CE16" s="8">
        <v>615543.30000000005</v>
      </c>
      <c r="CF16" s="6">
        <v>600697.71</v>
      </c>
      <c r="CG16" s="46">
        <f t="shared" si="45"/>
        <v>0</v>
      </c>
      <c r="CH16" s="6">
        <f t="shared" si="34"/>
        <v>14845.590000000084</v>
      </c>
      <c r="CI16" s="108"/>
      <c r="CJ16" s="151">
        <f t="shared" si="26"/>
        <v>2109693.6800000002</v>
      </c>
      <c r="CK16" s="116">
        <v>5263404.3600000003</v>
      </c>
      <c r="CL16" s="118">
        <f t="shared" si="27"/>
        <v>3153710.68</v>
      </c>
    </row>
    <row r="17" spans="1:90" x14ac:dyDescent="0.35">
      <c r="A17" s="4" t="s">
        <v>15</v>
      </c>
      <c r="B17" s="6">
        <v>147561.54999999999</v>
      </c>
      <c r="C17" s="6">
        <v>3741216.92</v>
      </c>
      <c r="D17" s="6">
        <v>147561.54999999999</v>
      </c>
      <c r="E17" s="46">
        <f t="shared" si="0"/>
        <v>0</v>
      </c>
      <c r="F17" s="8">
        <f t="shared" si="1"/>
        <v>3593655.37</v>
      </c>
      <c r="H17" s="6">
        <v>238635.03</v>
      </c>
      <c r="I17" s="8">
        <f t="shared" si="2"/>
        <v>3593655.37</v>
      </c>
      <c r="J17" s="6">
        <v>238635.03</v>
      </c>
      <c r="K17" s="46">
        <f t="shared" si="3"/>
        <v>0</v>
      </c>
      <c r="L17" s="6">
        <f t="shared" si="4"/>
        <v>3355020.3400000003</v>
      </c>
      <c r="N17" s="6">
        <v>310046.23</v>
      </c>
      <c r="O17" s="8">
        <f t="shared" si="5"/>
        <v>3355020.3400000003</v>
      </c>
      <c r="P17" s="6">
        <v>310046.23</v>
      </c>
      <c r="Q17" s="46">
        <f t="shared" si="35"/>
        <v>0</v>
      </c>
      <c r="R17" s="6">
        <f t="shared" si="7"/>
        <v>3044974.1100000003</v>
      </c>
      <c r="T17" s="6">
        <v>364862.65</v>
      </c>
      <c r="U17" s="8">
        <v>3044974.11</v>
      </c>
      <c r="V17" s="6">
        <v>338330.46</v>
      </c>
      <c r="W17" s="46">
        <f t="shared" si="36"/>
        <v>26532.190000000002</v>
      </c>
      <c r="X17" s="6">
        <f t="shared" si="9"/>
        <v>2706643.65</v>
      </c>
      <c r="Z17" s="6">
        <v>350765.21</v>
      </c>
      <c r="AA17" s="8">
        <v>2706643.65</v>
      </c>
      <c r="AB17" s="6">
        <v>338330.46</v>
      </c>
      <c r="AC17" s="46">
        <f t="shared" si="37"/>
        <v>12434.75</v>
      </c>
      <c r="AD17" s="6">
        <f t="shared" si="10"/>
        <v>2368313.19</v>
      </c>
      <c r="AF17" s="6">
        <v>429985.42</v>
      </c>
      <c r="AG17" s="8">
        <v>2368313.19</v>
      </c>
      <c r="AH17" s="6">
        <v>338330.46</v>
      </c>
      <c r="AI17" s="46">
        <f t="shared" si="38"/>
        <v>91654.959999999963</v>
      </c>
      <c r="AJ17" s="6">
        <f t="shared" si="11"/>
        <v>2029982.73</v>
      </c>
      <c r="AL17" s="6">
        <v>224635.08</v>
      </c>
      <c r="AM17" s="8">
        <v>2029982.73</v>
      </c>
      <c r="AN17" s="6">
        <v>224635.08</v>
      </c>
      <c r="AO17" s="46">
        <f t="shared" si="39"/>
        <v>0</v>
      </c>
      <c r="AP17" s="6">
        <f t="shared" si="31"/>
        <v>1805347.65</v>
      </c>
      <c r="AR17" s="6">
        <v>145386.04999999999</v>
      </c>
      <c r="AS17" s="8">
        <v>1805347.65</v>
      </c>
      <c r="AT17" s="6">
        <v>145386.04999999999</v>
      </c>
      <c r="AU17" s="46">
        <f t="shared" si="40"/>
        <v>0</v>
      </c>
      <c r="AV17" s="113">
        <f t="shared" si="13"/>
        <v>1659961.5999999999</v>
      </c>
      <c r="AX17" s="6"/>
      <c r="AY17" s="8"/>
      <c r="AZ17" s="8"/>
      <c r="BA17" s="6"/>
      <c r="BB17" s="46">
        <f t="shared" si="41"/>
        <v>0</v>
      </c>
      <c r="BC17" s="6">
        <f t="shared" si="15"/>
        <v>0</v>
      </c>
      <c r="BE17" s="6">
        <v>175776.03</v>
      </c>
      <c r="BF17" s="8">
        <v>1659961.5999999999</v>
      </c>
      <c r="BG17" s="6">
        <v>175776.03</v>
      </c>
      <c r="BH17" s="46">
        <f t="shared" si="42"/>
        <v>0</v>
      </c>
      <c r="BI17" s="6">
        <f t="shared" si="17"/>
        <v>1484185.5699999998</v>
      </c>
      <c r="BK17" s="6">
        <v>305161.63</v>
      </c>
      <c r="BL17" s="8">
        <v>1484185.57</v>
      </c>
      <c r="BM17" s="6">
        <v>305161.63</v>
      </c>
      <c r="BN17" s="46">
        <f t="shared" si="43"/>
        <v>0</v>
      </c>
      <c r="BO17" s="6">
        <f t="shared" si="32"/>
        <v>1179023.94</v>
      </c>
      <c r="BP17" s="108"/>
      <c r="BQ17" s="365"/>
      <c r="BR17" s="365"/>
      <c r="BS17" s="365"/>
      <c r="BT17" s="365"/>
      <c r="BU17" s="366">
        <f t="shared" si="20"/>
        <v>0</v>
      </c>
      <c r="BV17" s="365">
        <f t="shared" si="21"/>
        <v>0</v>
      </c>
      <c r="BW17" s="108"/>
      <c r="BX17" s="6">
        <v>368613.58</v>
      </c>
      <c r="BY17" s="8">
        <v>1179023.94</v>
      </c>
      <c r="BZ17" s="6">
        <v>368613.58</v>
      </c>
      <c r="CA17" s="46">
        <f t="shared" si="44"/>
        <v>0</v>
      </c>
      <c r="CB17" s="6">
        <f t="shared" si="33"/>
        <v>810410.35999999987</v>
      </c>
      <c r="CC17" s="108"/>
      <c r="CD17" s="6">
        <v>424976.88</v>
      </c>
      <c r="CE17" s="8">
        <v>810410.36</v>
      </c>
      <c r="CF17" s="6">
        <v>424976.88</v>
      </c>
      <c r="CG17" s="46">
        <f t="shared" si="45"/>
        <v>0</v>
      </c>
      <c r="CH17" s="6">
        <f t="shared" si="34"/>
        <v>385433.48</v>
      </c>
      <c r="CI17" s="108"/>
      <c r="CJ17" s="151">
        <f t="shared" si="26"/>
        <v>130621.89999999997</v>
      </c>
      <c r="CK17" s="116">
        <v>2388910.37</v>
      </c>
      <c r="CL17" s="118">
        <f t="shared" si="27"/>
        <v>2258288.4700000002</v>
      </c>
    </row>
    <row r="18" spans="1:90" x14ac:dyDescent="0.35">
      <c r="A18" s="3" t="s">
        <v>16</v>
      </c>
      <c r="B18" s="6">
        <v>238831.15</v>
      </c>
      <c r="C18" s="6">
        <v>5315292.76</v>
      </c>
      <c r="D18" s="6">
        <v>238831.15</v>
      </c>
      <c r="E18" s="46">
        <f t="shared" si="0"/>
        <v>0</v>
      </c>
      <c r="F18" s="8">
        <f t="shared" si="1"/>
        <v>5076461.6099999994</v>
      </c>
      <c r="H18" s="6">
        <v>206577.3</v>
      </c>
      <c r="I18" s="8">
        <f t="shared" si="2"/>
        <v>5076461.6099999994</v>
      </c>
      <c r="J18" s="6">
        <v>206577.3</v>
      </c>
      <c r="K18" s="46">
        <f t="shared" si="3"/>
        <v>0</v>
      </c>
      <c r="L18" s="6">
        <f t="shared" si="4"/>
        <v>4869884.3099999996</v>
      </c>
      <c r="N18" s="6">
        <v>443590.92</v>
      </c>
      <c r="O18" s="8">
        <f t="shared" si="5"/>
        <v>4869884.3099999996</v>
      </c>
      <c r="P18" s="6">
        <v>443590.92</v>
      </c>
      <c r="Q18" s="46">
        <f t="shared" si="35"/>
        <v>0</v>
      </c>
      <c r="R18" s="6">
        <f t="shared" si="7"/>
        <v>4426293.3899999997</v>
      </c>
      <c r="T18" s="6">
        <v>266237.58</v>
      </c>
      <c r="U18" s="8">
        <v>4426293.3899999997</v>
      </c>
      <c r="V18" s="6">
        <v>266237.58</v>
      </c>
      <c r="W18" s="46">
        <f t="shared" si="36"/>
        <v>0</v>
      </c>
      <c r="X18" s="6">
        <f t="shared" si="9"/>
        <v>4160055.8099999996</v>
      </c>
      <c r="Z18" s="6">
        <v>215533.65</v>
      </c>
      <c r="AA18" s="8">
        <v>4160055.81</v>
      </c>
      <c r="AB18" s="6">
        <v>215533.65</v>
      </c>
      <c r="AC18" s="46">
        <f t="shared" si="37"/>
        <v>0</v>
      </c>
      <c r="AD18" s="6">
        <f t="shared" si="10"/>
        <v>3944522.16</v>
      </c>
      <c r="AF18" s="6">
        <v>72511.61</v>
      </c>
      <c r="AG18" s="8">
        <v>3944522.16</v>
      </c>
      <c r="AH18" s="6">
        <v>72511.61</v>
      </c>
      <c r="AI18" s="46">
        <f t="shared" si="38"/>
        <v>0</v>
      </c>
      <c r="AJ18" s="6">
        <f t="shared" si="11"/>
        <v>3872010.5500000003</v>
      </c>
      <c r="AL18" s="6">
        <v>17242.14</v>
      </c>
      <c r="AM18" s="8">
        <v>3872010.5500000003</v>
      </c>
      <c r="AN18" s="6">
        <v>17242.14</v>
      </c>
      <c r="AO18" s="46">
        <f t="shared" si="39"/>
        <v>0</v>
      </c>
      <c r="AP18" s="6">
        <f t="shared" si="31"/>
        <v>3854768.41</v>
      </c>
      <c r="AR18" s="6">
        <v>34959.86</v>
      </c>
      <c r="AS18" s="8">
        <v>3854768.41</v>
      </c>
      <c r="AT18" s="6">
        <v>34959.86</v>
      </c>
      <c r="AU18" s="46">
        <f t="shared" si="40"/>
        <v>0</v>
      </c>
      <c r="AV18" s="6">
        <f t="shared" si="13"/>
        <v>3819808.5500000003</v>
      </c>
      <c r="AX18" s="6"/>
      <c r="AY18" s="8"/>
      <c r="AZ18" s="8"/>
      <c r="BA18" s="6"/>
      <c r="BB18" s="46">
        <f t="shared" si="41"/>
        <v>0</v>
      </c>
      <c r="BC18" s="6">
        <f t="shared" si="15"/>
        <v>0</v>
      </c>
      <c r="BE18" s="6">
        <v>724588.96</v>
      </c>
      <c r="BF18" s="8">
        <v>3819808.5500000003</v>
      </c>
      <c r="BG18" s="6">
        <v>724588.96</v>
      </c>
      <c r="BH18" s="46">
        <f t="shared" si="42"/>
        <v>0</v>
      </c>
      <c r="BI18" s="6">
        <f t="shared" si="17"/>
        <v>3095219.5900000003</v>
      </c>
      <c r="BK18" s="6">
        <v>133064.95999999999</v>
      </c>
      <c r="BL18" s="8">
        <v>3095219.59</v>
      </c>
      <c r="BM18" s="6">
        <v>133064.95999999999</v>
      </c>
      <c r="BN18" s="46">
        <f t="shared" si="43"/>
        <v>0</v>
      </c>
      <c r="BO18" s="6">
        <f t="shared" si="32"/>
        <v>2962154.63</v>
      </c>
      <c r="BP18" s="108"/>
      <c r="BQ18" s="365"/>
      <c r="BR18" s="365"/>
      <c r="BS18" s="365"/>
      <c r="BT18" s="365"/>
      <c r="BU18" s="366">
        <f t="shared" si="20"/>
        <v>0</v>
      </c>
      <c r="BV18" s="365">
        <f t="shared" si="21"/>
        <v>0</v>
      </c>
      <c r="BW18" s="108"/>
      <c r="BX18" s="6">
        <v>153961.26</v>
      </c>
      <c r="BY18" s="8">
        <v>2962154.63</v>
      </c>
      <c r="BZ18" s="6">
        <v>153961.26</v>
      </c>
      <c r="CA18" s="46">
        <f t="shared" si="44"/>
        <v>0</v>
      </c>
      <c r="CB18" s="6">
        <f t="shared" si="33"/>
        <v>2808193.37</v>
      </c>
      <c r="CC18" s="108"/>
      <c r="CD18" s="6">
        <v>154456.18</v>
      </c>
      <c r="CE18" s="8">
        <v>2808193.37</v>
      </c>
      <c r="CF18" s="6">
        <v>154456.18</v>
      </c>
      <c r="CG18" s="46">
        <f t="shared" si="45"/>
        <v>0</v>
      </c>
      <c r="CH18" s="6">
        <f t="shared" si="34"/>
        <v>2653737.19</v>
      </c>
      <c r="CI18" s="108"/>
      <c r="CJ18" s="151">
        <f t="shared" si="26"/>
        <v>0</v>
      </c>
      <c r="CK18" s="116">
        <v>3746159.99</v>
      </c>
      <c r="CL18" s="118">
        <f t="shared" si="27"/>
        <v>3746159.99</v>
      </c>
    </row>
    <row r="19" spans="1:90" s="11" customFormat="1" x14ac:dyDescent="0.35">
      <c r="B19" s="12">
        <f>SUM(B3:B18)</f>
        <v>10743730.1</v>
      </c>
      <c r="C19" s="12">
        <f>SUM(C3:C18)</f>
        <v>308439750.45000005</v>
      </c>
      <c r="D19" s="12">
        <f>SUM(D3:D18)</f>
        <v>9009232.7300000004</v>
      </c>
      <c r="E19" s="47">
        <f>SUM(E3:E18)</f>
        <v>1734497.3699999999</v>
      </c>
      <c r="F19" s="13">
        <f>SUM(F3:F18)</f>
        <v>299430517.72000009</v>
      </c>
      <c r="H19" s="14">
        <f>SUM(H3:H18)</f>
        <v>31250031.140000001</v>
      </c>
      <c r="I19" s="15">
        <f>SUM(I3:I18)</f>
        <v>299430517.72000009</v>
      </c>
      <c r="J19" s="14">
        <f>SUM(J3:J18)</f>
        <v>25791210.790000003</v>
      </c>
      <c r="K19" s="47">
        <f>SUM(K3:K18)</f>
        <v>5458820.3499999987</v>
      </c>
      <c r="L19" s="14">
        <f>SUM(L3:L18)</f>
        <v>273639306.93000001</v>
      </c>
      <c r="N19" s="14">
        <f>SUM(N3:N18)</f>
        <v>57317965.879999995</v>
      </c>
      <c r="O19" s="15">
        <f>SUM(O3:O18)</f>
        <v>273639306.93000001</v>
      </c>
      <c r="P19" s="14">
        <f>SUM(P3:P18)</f>
        <v>24988233.460000005</v>
      </c>
      <c r="Q19" s="47">
        <f>SUM(Q3:Q18)</f>
        <v>32329732.419999998</v>
      </c>
      <c r="R19" s="14">
        <f>SUM(R3:R18)</f>
        <v>248651073.47000003</v>
      </c>
      <c r="T19" s="14">
        <f>SUM(T3:T18)</f>
        <v>30879223.459999993</v>
      </c>
      <c r="U19" s="15">
        <f>SUM(U3:U18)</f>
        <v>248651073.47000003</v>
      </c>
      <c r="V19" s="14">
        <f>SUM(V3:V18)</f>
        <v>25148585.280000001</v>
      </c>
      <c r="W19" s="47">
        <f>SUM(W3:W18)</f>
        <v>5730638.1800000016</v>
      </c>
      <c r="X19" s="14">
        <f>SUM(X3:X18)</f>
        <v>223502488.19000003</v>
      </c>
      <c r="Z19" s="14">
        <f>SUM(Z3:Z18)</f>
        <v>37201438.509999998</v>
      </c>
      <c r="AA19" s="15">
        <f>SUM(AA3:AA18)</f>
        <v>223502488.19000003</v>
      </c>
      <c r="AB19" s="14">
        <f>SUM(AB3:AB18)</f>
        <v>26752578.750000004</v>
      </c>
      <c r="AC19" s="47">
        <f>SUM(AC3:AC18)</f>
        <v>10448859.760000002</v>
      </c>
      <c r="AD19" s="14">
        <f>SUM(AD3:AD18)</f>
        <v>196749909.44</v>
      </c>
      <c r="AF19" s="14">
        <f>SUM(AF3:AF18)</f>
        <v>41170467.630000003</v>
      </c>
      <c r="AG19" s="15">
        <f>SUM(AG3:AG18)</f>
        <v>196749909.44</v>
      </c>
      <c r="AH19" s="14">
        <f>SUM(AH3:AH18)</f>
        <v>25456473.610000003</v>
      </c>
      <c r="AI19" s="47">
        <f>SUM(AI3:AI18)</f>
        <v>15713994.02</v>
      </c>
      <c r="AJ19" s="14">
        <f>SUM(AJ3:AJ18)</f>
        <v>171293435.82999998</v>
      </c>
      <c r="AL19" s="14">
        <f>SUM(AL3:AL18)</f>
        <v>24502194.699999996</v>
      </c>
      <c r="AM19" s="15">
        <f>SUM(AM3:AM18)</f>
        <v>171293435.82999998</v>
      </c>
      <c r="AN19" s="14">
        <f>SUM(AN3:AN18)</f>
        <v>19396972.140000001</v>
      </c>
      <c r="AO19" s="47">
        <f>SUM(AO3:AO18)</f>
        <v>5105222.5599999996</v>
      </c>
      <c r="AP19" s="14">
        <f>SUM(AP3:AP18)</f>
        <v>151896463.68999994</v>
      </c>
      <c r="AR19" s="14">
        <f>SUM(AR3:AR18)</f>
        <v>27414925.150000002</v>
      </c>
      <c r="AS19" s="15">
        <f>SUM(AS3:AS18)</f>
        <v>151896463.68999997</v>
      </c>
      <c r="AT19" s="14">
        <f>SUM(AT3:AT18)</f>
        <v>22462018.510000005</v>
      </c>
      <c r="AU19" s="47">
        <f>SUM(AU3:AU18)</f>
        <v>4952906.6399999987</v>
      </c>
      <c r="AV19" s="14">
        <f>SUM(AV3:AV18)</f>
        <v>129434445.17999999</v>
      </c>
      <c r="AX19" s="14">
        <f t="shared" ref="AX19:BC19" si="46">SUM(AX3:AX18)</f>
        <v>0</v>
      </c>
      <c r="AY19" s="15">
        <f t="shared" si="46"/>
        <v>0</v>
      </c>
      <c r="AZ19" s="15">
        <f t="shared" si="46"/>
        <v>0</v>
      </c>
      <c r="BA19" s="14">
        <f t="shared" si="46"/>
        <v>0</v>
      </c>
      <c r="BB19" s="47">
        <f t="shared" si="46"/>
        <v>0</v>
      </c>
      <c r="BC19" s="14">
        <f t="shared" si="46"/>
        <v>0</v>
      </c>
      <c r="BE19" s="14">
        <f>SUM(BE3:BE18)</f>
        <v>40176592.460000001</v>
      </c>
      <c r="BF19" s="15">
        <f>SUM(BF3:BF18)</f>
        <v>129434445.17999999</v>
      </c>
      <c r="BG19" s="14">
        <f>SUM(BG3:BG18)</f>
        <v>30178490.220000003</v>
      </c>
      <c r="BH19" s="47">
        <f>SUM(BH3:BH18)</f>
        <v>9998102.2400000002</v>
      </c>
      <c r="BI19" s="14">
        <f>SUM(BI3:BI18)</f>
        <v>99255954.960000008</v>
      </c>
      <c r="BK19" s="14">
        <f>SUM(BK3:BK18)</f>
        <v>34231895.49000001</v>
      </c>
      <c r="BL19" s="15">
        <f>SUM(BL3:BL18)</f>
        <v>99255954.960000008</v>
      </c>
      <c r="BM19" s="14">
        <f>SUM(BM3:BM18)</f>
        <v>27958491.039999999</v>
      </c>
      <c r="BN19" s="47">
        <f>SUM(BN3:BN18)</f>
        <v>6273404.450000002</v>
      </c>
      <c r="BO19" s="14">
        <f>SUM(BO3:BO18)</f>
        <v>71297463.919999987</v>
      </c>
      <c r="BP19" s="105"/>
      <c r="BQ19" s="367">
        <f t="shared" ref="BQ19:BV19" si="47">SUM(BQ3:BQ18)</f>
        <v>0</v>
      </c>
      <c r="BR19" s="367">
        <f t="shared" si="47"/>
        <v>0</v>
      </c>
      <c r="BS19" s="367">
        <f t="shared" si="47"/>
        <v>0</v>
      </c>
      <c r="BT19" s="367">
        <f t="shared" si="47"/>
        <v>0</v>
      </c>
      <c r="BU19" s="368">
        <f t="shared" si="47"/>
        <v>0</v>
      </c>
      <c r="BV19" s="367">
        <f t="shared" si="47"/>
        <v>0</v>
      </c>
      <c r="BW19" s="105"/>
      <c r="BX19" s="14">
        <f>SUM(BX3:BX18)</f>
        <v>62479559.210000008</v>
      </c>
      <c r="BY19" s="15">
        <f>SUM(BY3:BY18)</f>
        <v>71297463.920000002</v>
      </c>
      <c r="BZ19" s="14">
        <f>SUM(BZ3:BZ18)</f>
        <v>31712510.479999997</v>
      </c>
      <c r="CA19" s="47">
        <f>SUM(CA3:CA18)</f>
        <v>30767048.730000012</v>
      </c>
      <c r="CB19" s="14">
        <f>SUM(CB3:CB18)</f>
        <v>39584953.439999998</v>
      </c>
      <c r="CC19" s="105"/>
      <c r="CD19" s="14">
        <f>SUM(CD3:CD18)</f>
        <v>39542460.320000008</v>
      </c>
      <c r="CE19" s="15">
        <f>SUM(CE3:CE18)</f>
        <v>39584953.43999999</v>
      </c>
      <c r="CF19" s="14">
        <f>SUM(CF3:CF18)</f>
        <v>29913198.380000003</v>
      </c>
      <c r="CG19" s="47">
        <f>SUM(CG3:CG18)</f>
        <v>9629261.9400000013</v>
      </c>
      <c r="CH19" s="14">
        <f>SUM(CH3:CH18)</f>
        <v>9671755.0599999987</v>
      </c>
      <c r="CI19" s="105"/>
      <c r="CJ19" s="151">
        <f>+E19+K19+Q19+W19+AC19+AI19+AO19+AU19+BB19+BH19+BN19+CA19+CG19</f>
        <v>138142488.66</v>
      </c>
      <c r="CK19" s="117">
        <f>SUM(CK3:CK18)</f>
        <v>217941140.86000007</v>
      </c>
      <c r="CL19" s="119">
        <f>SUM(CL3:CL18)</f>
        <v>79798652.199999973</v>
      </c>
    </row>
    <row r="20" spans="1:90" x14ac:dyDescent="0.35">
      <c r="CJ20" s="103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T21"/>
  <sheetViews>
    <sheetView zoomScale="50" zoomScaleNormal="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I24" sqref="I24"/>
    </sheetView>
  </sheetViews>
  <sheetFormatPr defaultRowHeight="34.5" x14ac:dyDescent="0.7"/>
  <cols>
    <col min="1" max="1" width="26.125" style="316" customWidth="1"/>
    <col min="2" max="2" width="18.375" style="316" customWidth="1"/>
    <col min="3" max="3" width="21.5" style="316" customWidth="1"/>
    <col min="4" max="4" width="21.875" style="317" customWidth="1"/>
    <col min="5" max="5" width="23.125" style="316" customWidth="1"/>
    <col min="6" max="10" width="21.125" style="317" customWidth="1"/>
    <col min="11" max="11" width="20.125" style="317" customWidth="1"/>
    <col min="12" max="17" width="21.125" style="317" customWidth="1"/>
    <col min="18" max="18" width="21.75" style="317" bestFit="1" customWidth="1"/>
    <col min="19" max="19" width="19.625" style="317" customWidth="1"/>
    <col min="20" max="20" width="21.5" style="316" customWidth="1"/>
    <col min="21" max="16384" width="9" style="316"/>
  </cols>
  <sheetData>
    <row r="1" spans="1:20" x14ac:dyDescent="0.7">
      <c r="A1" s="316" t="s">
        <v>2256</v>
      </c>
    </row>
    <row r="2" spans="1:20" x14ac:dyDescent="0.7">
      <c r="B2" s="446" t="s">
        <v>2293</v>
      </c>
      <c r="C2" s="446"/>
      <c r="D2" s="446"/>
      <c r="E2" s="446"/>
      <c r="F2" s="446"/>
      <c r="G2" s="446"/>
      <c r="H2" s="446"/>
      <c r="I2" s="446"/>
      <c r="J2" s="446"/>
      <c r="K2" s="446"/>
      <c r="L2" s="447" t="s">
        <v>2288</v>
      </c>
      <c r="M2" s="448"/>
      <c r="N2" s="448"/>
      <c r="O2" s="448"/>
      <c r="P2" s="448"/>
      <c r="Q2" s="448"/>
    </row>
    <row r="3" spans="1:20" s="329" customFormat="1" ht="129.75" customHeight="1" x14ac:dyDescent="0.55000000000000004">
      <c r="A3" s="324" t="s">
        <v>0</v>
      </c>
      <c r="B3" s="325" t="s">
        <v>2307</v>
      </c>
      <c r="C3" s="326" t="s">
        <v>2189</v>
      </c>
      <c r="D3" s="326" t="s">
        <v>2258</v>
      </c>
      <c r="E3" s="326" t="s">
        <v>2190</v>
      </c>
      <c r="F3" s="326" t="s">
        <v>2259</v>
      </c>
      <c r="G3" s="326" t="s">
        <v>2257</v>
      </c>
      <c r="H3" s="326" t="s">
        <v>2286</v>
      </c>
      <c r="I3" s="326" t="s">
        <v>2287</v>
      </c>
      <c r="J3" s="326" t="s">
        <v>2308</v>
      </c>
      <c r="K3" s="326" t="s">
        <v>2292</v>
      </c>
      <c r="L3" s="370" t="s">
        <v>2303</v>
      </c>
      <c r="M3" s="371" t="s">
        <v>2270</v>
      </c>
      <c r="N3" s="371" t="s">
        <v>2271</v>
      </c>
      <c r="O3" s="371" t="s">
        <v>2262</v>
      </c>
      <c r="P3" s="371" t="s">
        <v>2284</v>
      </c>
      <c r="Q3" s="371" t="s">
        <v>2282</v>
      </c>
      <c r="R3" s="327" t="s">
        <v>2288</v>
      </c>
      <c r="S3" s="328" t="s">
        <v>2222</v>
      </c>
      <c r="T3" s="328" t="s">
        <v>2223</v>
      </c>
    </row>
    <row r="4" spans="1:20" ht="41.25" customHeight="1" x14ac:dyDescent="0.7">
      <c r="A4" s="318"/>
      <c r="B4" s="319">
        <v>1</v>
      </c>
      <c r="C4" s="319">
        <v>2</v>
      </c>
      <c r="D4" s="319">
        <v>3</v>
      </c>
      <c r="E4" s="319">
        <v>4</v>
      </c>
      <c r="F4" s="319">
        <v>5</v>
      </c>
      <c r="G4" s="319">
        <v>6</v>
      </c>
      <c r="H4" s="319">
        <v>7</v>
      </c>
      <c r="I4" s="319">
        <v>8</v>
      </c>
      <c r="J4" s="319">
        <v>9</v>
      </c>
      <c r="K4" s="319">
        <v>10</v>
      </c>
      <c r="L4" s="330">
        <v>11</v>
      </c>
      <c r="M4" s="330">
        <v>12</v>
      </c>
      <c r="N4" s="330">
        <v>13</v>
      </c>
      <c r="O4" s="330">
        <v>14</v>
      </c>
      <c r="P4" s="330">
        <v>15</v>
      </c>
      <c r="Q4" s="330">
        <v>16</v>
      </c>
      <c r="R4" s="320"/>
      <c r="S4" s="267"/>
      <c r="T4" s="266"/>
    </row>
    <row r="5" spans="1:20" x14ac:dyDescent="0.7">
      <c r="A5" s="124" t="s">
        <v>93</v>
      </c>
      <c r="B5" s="313">
        <v>10497220.1</v>
      </c>
      <c r="C5" s="129">
        <v>19794449.440000001</v>
      </c>
      <c r="D5" s="314">
        <v>19794449.440000001</v>
      </c>
      <c r="E5" s="313">
        <v>3865525.94</v>
      </c>
      <c r="F5" s="253">
        <v>3865525.94</v>
      </c>
      <c r="G5" s="253">
        <v>8589651.6999999993</v>
      </c>
      <c r="H5" s="314">
        <v>28288717.98</v>
      </c>
      <c r="I5" s="314">
        <v>345426.45</v>
      </c>
      <c r="J5" s="253">
        <v>1049000</v>
      </c>
      <c r="K5" s="253">
        <v>10000</v>
      </c>
      <c r="L5" s="331">
        <v>65733125.88000001</v>
      </c>
      <c r="M5" s="332">
        <v>10467280</v>
      </c>
      <c r="N5" s="333">
        <v>87371618.739999995</v>
      </c>
      <c r="O5" s="334">
        <v>129922634.06999998</v>
      </c>
      <c r="P5" s="333">
        <v>7770000</v>
      </c>
      <c r="Q5" s="321">
        <v>112800</v>
      </c>
      <c r="R5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301377458.69</v>
      </c>
      <c r="S5" s="268">
        <v>160957374.84999999</v>
      </c>
      <c r="T5" s="373">
        <v>160957374.84999999</v>
      </c>
    </row>
    <row r="6" spans="1:20" x14ac:dyDescent="0.7">
      <c r="A6" s="124" t="s">
        <v>96</v>
      </c>
      <c r="B6" s="313">
        <v>3942759.62</v>
      </c>
      <c r="C6" s="129">
        <v>11553813.199999999</v>
      </c>
      <c r="D6" s="314">
        <v>11553813.199999999</v>
      </c>
      <c r="E6" s="313">
        <v>2297435.11</v>
      </c>
      <c r="F6" s="253">
        <v>2297435.11</v>
      </c>
      <c r="G6" s="253">
        <v>3585214.48</v>
      </c>
      <c r="H6" s="253">
        <v>9960392.3800000008</v>
      </c>
      <c r="I6" s="253">
        <v>121553.46</v>
      </c>
      <c r="J6" s="253">
        <v>1060000</v>
      </c>
      <c r="K6" s="253">
        <v>15000</v>
      </c>
      <c r="L6" s="253">
        <v>15200907.159999998</v>
      </c>
      <c r="M6" s="253">
        <v>2715400</v>
      </c>
      <c r="N6" s="253">
        <v>20664985</v>
      </c>
      <c r="O6" s="253">
        <v>44409866.740000002</v>
      </c>
      <c r="P6" s="253">
        <v>752000</v>
      </c>
      <c r="Q6" s="253">
        <v>1324500</v>
      </c>
      <c r="R6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85067658.900000006</v>
      </c>
      <c r="S6" s="266">
        <v>60455647.57</v>
      </c>
      <c r="T6" s="373">
        <v>60455647.57</v>
      </c>
    </row>
    <row r="7" spans="1:20" x14ac:dyDescent="0.7">
      <c r="A7" s="124" t="s">
        <v>98</v>
      </c>
      <c r="B7" s="313">
        <v>1402904.49</v>
      </c>
      <c r="C7" s="129">
        <v>7205087.6100000003</v>
      </c>
      <c r="D7" s="314">
        <v>7205087.6100000003</v>
      </c>
      <c r="E7" s="313">
        <v>1562765.73</v>
      </c>
      <c r="F7" s="253">
        <v>1562765.72</v>
      </c>
      <c r="G7" s="253">
        <v>2738170.61</v>
      </c>
      <c r="H7" s="253">
        <v>1317148.1499999999</v>
      </c>
      <c r="I7" s="253">
        <v>16117.19</v>
      </c>
      <c r="J7" s="253">
        <v>60000</v>
      </c>
      <c r="K7" s="253">
        <v>15000</v>
      </c>
      <c r="L7" s="253">
        <v>3116964.93</v>
      </c>
      <c r="M7" s="253">
        <v>2403200</v>
      </c>
      <c r="N7" s="253">
        <v>7642586</v>
      </c>
      <c r="O7" s="253">
        <v>24010234.540000003</v>
      </c>
      <c r="P7" s="253">
        <v>1414000</v>
      </c>
      <c r="Q7" s="253">
        <v>2033300</v>
      </c>
      <c r="R7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40620285.469999999</v>
      </c>
      <c r="S7" s="266">
        <v>24360506.140000001</v>
      </c>
      <c r="T7" s="373">
        <v>24360506.140000001</v>
      </c>
    </row>
    <row r="8" spans="1:20" ht="69" x14ac:dyDescent="0.7">
      <c r="A8" s="124" t="s">
        <v>228</v>
      </c>
      <c r="B8" s="313">
        <v>1456336.55</v>
      </c>
      <c r="C8" s="129">
        <v>6038514.8399999999</v>
      </c>
      <c r="D8" s="314">
        <v>6038514.8300000001</v>
      </c>
      <c r="E8" s="313">
        <v>1474405.92</v>
      </c>
      <c r="F8" s="253">
        <v>1474405.92</v>
      </c>
      <c r="G8" s="253">
        <v>2120885.83</v>
      </c>
      <c r="H8" s="253">
        <v>1413985.67</v>
      </c>
      <c r="I8" s="253">
        <v>17290.71</v>
      </c>
      <c r="J8" s="253">
        <v>60000</v>
      </c>
      <c r="K8" s="253">
        <v>30000</v>
      </c>
      <c r="L8" s="253">
        <v>5431251.2199999997</v>
      </c>
      <c r="M8" s="253">
        <v>2180280</v>
      </c>
      <c r="N8" s="253">
        <v>5129780</v>
      </c>
      <c r="O8" s="253">
        <v>34151489.950000003</v>
      </c>
      <c r="P8" s="253">
        <v>2066000</v>
      </c>
      <c r="Q8" s="253">
        <v>69000</v>
      </c>
      <c r="R8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49027801.170000002</v>
      </c>
      <c r="S8" s="266">
        <v>22330493.84</v>
      </c>
      <c r="T8" s="373">
        <v>22330493.84</v>
      </c>
    </row>
    <row r="9" spans="1:20" x14ac:dyDescent="0.7">
      <c r="A9" s="124" t="s">
        <v>102</v>
      </c>
      <c r="B9" s="313">
        <v>779602.2</v>
      </c>
      <c r="C9" s="129">
        <v>6987074.7599999998</v>
      </c>
      <c r="D9" s="314">
        <v>6987074.75</v>
      </c>
      <c r="E9" s="313">
        <v>1606313.2</v>
      </c>
      <c r="F9" s="253">
        <v>1606313.19</v>
      </c>
      <c r="G9" s="253">
        <v>2771308.12</v>
      </c>
      <c r="H9" s="253">
        <v>873436.55</v>
      </c>
      <c r="I9" s="253">
        <v>944150.1</v>
      </c>
      <c r="J9" s="253">
        <v>60000</v>
      </c>
      <c r="K9" s="253">
        <v>35000</v>
      </c>
      <c r="L9" s="253">
        <v>594386.29</v>
      </c>
      <c r="M9" s="253">
        <v>1591800</v>
      </c>
      <c r="N9" s="253">
        <v>4562380</v>
      </c>
      <c r="O9" s="253">
        <v>15166301.870000001</v>
      </c>
      <c r="P9" s="253">
        <v>5862000</v>
      </c>
      <c r="Q9" s="253">
        <v>815000</v>
      </c>
      <c r="R9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28591868.16</v>
      </c>
      <c r="S9" s="266">
        <v>25004970.079999998</v>
      </c>
      <c r="T9" s="373">
        <v>25004970.079999998</v>
      </c>
    </row>
    <row r="10" spans="1:20" x14ac:dyDescent="0.7">
      <c r="A10" s="124" t="s">
        <v>104</v>
      </c>
      <c r="B10" s="313">
        <v>1138584.19</v>
      </c>
      <c r="C10" s="129">
        <v>4826862.8499999996</v>
      </c>
      <c r="D10" s="314">
        <v>4826862.84</v>
      </c>
      <c r="E10" s="313">
        <v>1141929.1000000001</v>
      </c>
      <c r="F10" s="253">
        <v>1141929.0900000001</v>
      </c>
      <c r="G10" s="253">
        <v>2062410.82</v>
      </c>
      <c r="H10" s="253">
        <v>499525.25</v>
      </c>
      <c r="I10" s="253">
        <v>2400006.3199999998</v>
      </c>
      <c r="J10" s="253">
        <v>60000</v>
      </c>
      <c r="K10" s="253">
        <v>10000</v>
      </c>
      <c r="L10" s="253">
        <v>182149.64</v>
      </c>
      <c r="M10" s="253">
        <v>1175160</v>
      </c>
      <c r="N10" s="253">
        <v>165330</v>
      </c>
      <c r="O10" s="253">
        <v>7075514.8800000008</v>
      </c>
      <c r="P10" s="253">
        <v>96000</v>
      </c>
      <c r="Q10" s="253">
        <v>108760</v>
      </c>
      <c r="R10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8802914.5200000014</v>
      </c>
      <c r="S10" s="266">
        <v>17458290.920000002</v>
      </c>
      <c r="T10" s="373">
        <v>17458290.920000002</v>
      </c>
    </row>
    <row r="11" spans="1:20" x14ac:dyDescent="0.7">
      <c r="A11" s="124" t="s">
        <v>106</v>
      </c>
      <c r="B11" s="313">
        <v>0</v>
      </c>
      <c r="C11" s="129">
        <v>13815349.039999999</v>
      </c>
      <c r="D11" s="314">
        <v>13815349.039999999</v>
      </c>
      <c r="E11" s="313">
        <v>2967204.61</v>
      </c>
      <c r="F11" s="253">
        <v>2967204.61</v>
      </c>
      <c r="G11" s="253">
        <v>5470120.9000000004</v>
      </c>
      <c r="H11" s="253">
        <v>3342951.88</v>
      </c>
      <c r="I11" s="253">
        <v>40887.93</v>
      </c>
      <c r="J11" s="253">
        <v>60000</v>
      </c>
      <c r="K11" s="253">
        <v>725000</v>
      </c>
      <c r="L11" s="253">
        <v>19615245.400000002</v>
      </c>
      <c r="M11" s="253">
        <v>4154440</v>
      </c>
      <c r="N11" s="253">
        <v>34826390</v>
      </c>
      <c r="O11" s="253">
        <v>105138593.31999999</v>
      </c>
      <c r="P11" s="253">
        <v>2804000</v>
      </c>
      <c r="Q11" s="253">
        <v>536000</v>
      </c>
      <c r="R11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167074668.72</v>
      </c>
      <c r="S11" s="266">
        <v>49858957.939999998</v>
      </c>
      <c r="T11" s="373">
        <v>44861275.920000002</v>
      </c>
    </row>
    <row r="12" spans="1:20" x14ac:dyDescent="0.7">
      <c r="A12" s="124" t="s">
        <v>108</v>
      </c>
      <c r="B12" s="313">
        <v>1813157.61</v>
      </c>
      <c r="C12" s="129">
        <v>7754138.5</v>
      </c>
      <c r="D12" s="314">
        <v>7754138.4900000002</v>
      </c>
      <c r="E12" s="313">
        <v>1716099.25</v>
      </c>
      <c r="F12" s="253">
        <v>1716099.25</v>
      </c>
      <c r="G12" s="253">
        <v>2294671.5699999998</v>
      </c>
      <c r="H12" s="253">
        <v>892512.79</v>
      </c>
      <c r="I12" s="253">
        <v>2006531.71</v>
      </c>
      <c r="J12" s="253">
        <v>60000</v>
      </c>
      <c r="K12" s="253">
        <v>30000</v>
      </c>
      <c r="L12" s="253">
        <v>274893.67000000016</v>
      </c>
      <c r="M12" s="253">
        <v>2040120</v>
      </c>
      <c r="N12" s="253">
        <v>3175460</v>
      </c>
      <c r="O12" s="253">
        <v>13181516.279999999</v>
      </c>
      <c r="P12" s="253">
        <v>0</v>
      </c>
      <c r="Q12" s="253">
        <v>0</v>
      </c>
      <c r="R12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18671989.949999999</v>
      </c>
      <c r="S12" s="266">
        <v>27801750.079999998</v>
      </c>
      <c r="T12" s="373">
        <v>27801750.079999998</v>
      </c>
    </row>
    <row r="13" spans="1:20" x14ac:dyDescent="0.7">
      <c r="A13" s="124" t="s">
        <v>110</v>
      </c>
      <c r="B13" s="313">
        <v>1795816.91</v>
      </c>
      <c r="C13" s="129">
        <v>8307298.5700000003</v>
      </c>
      <c r="D13" s="314">
        <v>8307298.5599999996</v>
      </c>
      <c r="E13" s="313">
        <v>1808834.89</v>
      </c>
      <c r="F13" s="253">
        <v>1808834.89</v>
      </c>
      <c r="G13" s="253">
        <v>1977516.71</v>
      </c>
      <c r="H13" s="253">
        <v>1036896.74</v>
      </c>
      <c r="I13" s="253">
        <v>12687.91</v>
      </c>
      <c r="J13" s="253">
        <v>60000</v>
      </c>
      <c r="K13" s="253">
        <v>15000</v>
      </c>
      <c r="L13" s="253">
        <v>4026954.4299999997</v>
      </c>
      <c r="M13" s="253">
        <v>1679640</v>
      </c>
      <c r="N13" s="253">
        <v>3870640</v>
      </c>
      <c r="O13" s="253">
        <v>30552879.98</v>
      </c>
      <c r="P13" s="253">
        <v>2574000</v>
      </c>
      <c r="Q13" s="253">
        <v>118400</v>
      </c>
      <c r="R13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42822514.409999996</v>
      </c>
      <c r="S13" s="266">
        <v>27535859.199999999</v>
      </c>
      <c r="T13" s="373">
        <v>27535859.199999999</v>
      </c>
    </row>
    <row r="14" spans="1:20" x14ac:dyDescent="0.7">
      <c r="A14" s="124" t="s">
        <v>112</v>
      </c>
      <c r="B14" s="313">
        <v>1618023.73</v>
      </c>
      <c r="C14" s="129">
        <v>7006624.6299999999</v>
      </c>
      <c r="D14" s="314">
        <v>7006624.6299999999</v>
      </c>
      <c r="E14" s="313">
        <v>1539105.28</v>
      </c>
      <c r="F14" s="253">
        <v>1539105.27</v>
      </c>
      <c r="G14" s="253">
        <v>3601246.92</v>
      </c>
      <c r="H14" s="253">
        <v>1157017.95</v>
      </c>
      <c r="I14" s="253">
        <v>14157.77</v>
      </c>
      <c r="J14" s="253">
        <v>60000</v>
      </c>
      <c r="K14" s="253">
        <v>25000</v>
      </c>
      <c r="L14" s="253">
        <v>2558140.69</v>
      </c>
      <c r="M14" s="253">
        <v>1448640</v>
      </c>
      <c r="N14" s="253">
        <v>3986675</v>
      </c>
      <c r="O14" s="253">
        <v>22875778.760000005</v>
      </c>
      <c r="P14" s="253">
        <v>168000</v>
      </c>
      <c r="Q14" s="253">
        <v>1432000</v>
      </c>
      <c r="R14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32469234.450000003</v>
      </c>
      <c r="S14" s="266">
        <v>24809697.190000001</v>
      </c>
      <c r="T14" s="373">
        <v>24809697.190000001</v>
      </c>
    </row>
    <row r="15" spans="1:20" x14ac:dyDescent="0.7">
      <c r="A15" s="124" t="s">
        <v>114</v>
      </c>
      <c r="B15" s="313">
        <v>1571334.51</v>
      </c>
      <c r="C15" s="129">
        <v>7676566.1100000003</v>
      </c>
      <c r="D15" s="314">
        <v>7676566.1100000003</v>
      </c>
      <c r="E15" s="313">
        <v>1682412.87</v>
      </c>
      <c r="F15" s="253">
        <v>1682412.87</v>
      </c>
      <c r="G15" s="253">
        <v>4536152.4400000004</v>
      </c>
      <c r="H15" s="253">
        <v>796535.2</v>
      </c>
      <c r="I15" s="253">
        <v>9746.75</v>
      </c>
      <c r="J15" s="253">
        <v>60000</v>
      </c>
      <c r="K15" s="253">
        <v>25000</v>
      </c>
      <c r="L15" s="253">
        <v>3472956.5199999996</v>
      </c>
      <c r="M15" s="253">
        <v>5708880</v>
      </c>
      <c r="N15" s="253">
        <v>4049820</v>
      </c>
      <c r="O15" s="253">
        <v>22191092.320000004</v>
      </c>
      <c r="P15" s="253">
        <v>348000</v>
      </c>
      <c r="Q15" s="253">
        <v>835600</v>
      </c>
      <c r="R15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36606348.840000004</v>
      </c>
      <c r="S15" s="266">
        <v>24093949.07</v>
      </c>
      <c r="T15" s="373">
        <v>24093949.07</v>
      </c>
    </row>
    <row r="16" spans="1:20" x14ac:dyDescent="0.7">
      <c r="A16" s="124" t="s">
        <v>116</v>
      </c>
      <c r="B16" s="313">
        <v>2970505.46</v>
      </c>
      <c r="C16" s="129">
        <v>13341761.73</v>
      </c>
      <c r="D16" s="314">
        <v>13341761.73</v>
      </c>
      <c r="E16" s="313">
        <v>3029676.58</v>
      </c>
      <c r="F16" s="253">
        <v>3029676.58</v>
      </c>
      <c r="G16" s="253">
        <v>7768434.6699999999</v>
      </c>
      <c r="H16" s="253">
        <v>1613960.22</v>
      </c>
      <c r="I16" s="253">
        <v>19749.11</v>
      </c>
      <c r="J16" s="253">
        <v>60000</v>
      </c>
      <c r="K16" s="253">
        <v>15000</v>
      </c>
      <c r="L16" s="253">
        <v>6065935.3100000005</v>
      </c>
      <c r="M16" s="253">
        <v>3283480</v>
      </c>
      <c r="N16" s="253">
        <v>5646746</v>
      </c>
      <c r="O16" s="253">
        <v>56913302.960000008</v>
      </c>
      <c r="P16" s="253">
        <v>1066000</v>
      </c>
      <c r="Q16" s="253">
        <v>211500</v>
      </c>
      <c r="R16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73186964.270000011</v>
      </c>
      <c r="S16" s="266">
        <v>45547750.420000002</v>
      </c>
      <c r="T16" s="373">
        <v>45547750.420000002</v>
      </c>
    </row>
    <row r="17" spans="1:20" x14ac:dyDescent="0.7">
      <c r="A17" s="124" t="s">
        <v>118</v>
      </c>
      <c r="B17" s="313">
        <v>931575.47</v>
      </c>
      <c r="C17" s="129">
        <v>4246601.82</v>
      </c>
      <c r="D17" s="314">
        <v>4246601.82</v>
      </c>
      <c r="E17" s="313">
        <v>937400.4</v>
      </c>
      <c r="F17" s="253">
        <v>937400.4</v>
      </c>
      <c r="G17" s="253">
        <v>930583.96</v>
      </c>
      <c r="H17" s="253">
        <v>168242.1</v>
      </c>
      <c r="I17" s="253">
        <v>3017528.33</v>
      </c>
      <c r="J17" s="253">
        <v>60000</v>
      </c>
      <c r="K17" s="253">
        <v>10000</v>
      </c>
      <c r="L17" s="253">
        <v>0</v>
      </c>
      <c r="M17" s="253">
        <v>744520</v>
      </c>
      <c r="N17" s="253">
        <v>2185870</v>
      </c>
      <c r="O17" s="253">
        <v>6860486.9899999993</v>
      </c>
      <c r="P17" s="253">
        <v>2250000</v>
      </c>
      <c r="Q17" s="253">
        <v>197200</v>
      </c>
      <c r="R17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12238076.989999998</v>
      </c>
      <c r="S17" s="266">
        <v>14284157.210000001</v>
      </c>
      <c r="T17" s="373">
        <v>14284157.210000001</v>
      </c>
    </row>
    <row r="18" spans="1:20" x14ac:dyDescent="0.7">
      <c r="A18" s="124" t="s">
        <v>120</v>
      </c>
      <c r="B18" s="313">
        <v>1895399.21</v>
      </c>
      <c r="C18" s="129">
        <v>8560131.0600000005</v>
      </c>
      <c r="D18" s="314">
        <v>8560131.0600000005</v>
      </c>
      <c r="E18" s="313">
        <v>1916209.93</v>
      </c>
      <c r="F18" s="253">
        <v>1916209.92</v>
      </c>
      <c r="G18" s="253">
        <v>2673538.14</v>
      </c>
      <c r="H18" s="253">
        <v>1096377.48</v>
      </c>
      <c r="I18" s="253">
        <v>13415.75</v>
      </c>
      <c r="J18" s="253">
        <v>60000</v>
      </c>
      <c r="K18" s="253">
        <v>1015000</v>
      </c>
      <c r="L18" s="253">
        <v>2109693.6800000002</v>
      </c>
      <c r="M18" s="253">
        <v>9312160</v>
      </c>
      <c r="N18" s="253">
        <v>42174030</v>
      </c>
      <c r="O18" s="253">
        <v>39407627.469999991</v>
      </c>
      <c r="P18" s="253">
        <v>8022000</v>
      </c>
      <c r="Q18" s="253">
        <v>95600</v>
      </c>
      <c r="R18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101121111.14999999</v>
      </c>
      <c r="S18" s="266">
        <v>29062787.969999999</v>
      </c>
      <c r="T18" s="373">
        <v>29062787.969999999</v>
      </c>
    </row>
    <row r="19" spans="1:20" x14ac:dyDescent="0.7">
      <c r="A19" s="124" t="s">
        <v>122</v>
      </c>
      <c r="B19" s="313">
        <v>0</v>
      </c>
      <c r="C19" s="129">
        <v>4648452.03</v>
      </c>
      <c r="D19" s="314">
        <v>4648452.03</v>
      </c>
      <c r="E19" s="313">
        <v>990539.26</v>
      </c>
      <c r="F19" s="253">
        <v>990539.26</v>
      </c>
      <c r="G19" s="253">
        <v>1321889.5900000001</v>
      </c>
      <c r="H19" s="253">
        <v>583455.97</v>
      </c>
      <c r="I19" s="253">
        <v>7135.45</v>
      </c>
      <c r="J19" s="253">
        <v>60000</v>
      </c>
      <c r="K19" s="253">
        <v>15000</v>
      </c>
      <c r="L19" s="253">
        <v>130621.89999999997</v>
      </c>
      <c r="M19" s="253">
        <v>628600</v>
      </c>
      <c r="N19" s="253">
        <v>1790500</v>
      </c>
      <c r="O19" s="253">
        <v>10453018.799999999</v>
      </c>
      <c r="P19" s="253">
        <v>400000</v>
      </c>
      <c r="Q19" s="253">
        <v>936300</v>
      </c>
      <c r="R19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14339040.699999999</v>
      </c>
      <c r="S19" s="266">
        <v>14660150.789999999</v>
      </c>
      <c r="T19" s="373">
        <v>14660150.789999999</v>
      </c>
    </row>
    <row r="20" spans="1:20" ht="38.25" customHeight="1" x14ac:dyDescent="0.7">
      <c r="A20" s="124" t="s">
        <v>124</v>
      </c>
      <c r="B20" s="313">
        <v>920630.12</v>
      </c>
      <c r="C20" s="129">
        <v>4057812.22</v>
      </c>
      <c r="D20" s="314">
        <v>4057812.22</v>
      </c>
      <c r="E20" s="313">
        <v>842368.99</v>
      </c>
      <c r="F20" s="253">
        <v>842368.98</v>
      </c>
      <c r="G20" s="253">
        <v>509026.14</v>
      </c>
      <c r="H20" s="253">
        <v>335142.59000000003</v>
      </c>
      <c r="I20" s="253">
        <v>3975950.9</v>
      </c>
      <c r="J20" s="253">
        <v>60000</v>
      </c>
      <c r="K20" s="253">
        <v>10000</v>
      </c>
      <c r="L20" s="253">
        <v>0</v>
      </c>
      <c r="M20" s="253">
        <v>527040</v>
      </c>
      <c r="N20" s="253">
        <v>2363486</v>
      </c>
      <c r="O20" s="253">
        <v>4160231.52</v>
      </c>
      <c r="P20" s="253">
        <v>108000</v>
      </c>
      <c r="Q20" s="253">
        <v>126500</v>
      </c>
      <c r="R20" s="322">
        <f>+Table3[[#This Row],[กองทุนผู้ป่วยใน CAP (ต.ค.- ส.ค..)]]+Table3[[#This Row],[ฉีดวัคซีน COVID19]]+Table3[[#This Row],[ตรวจคัดกรอง และตรวจทางห้องปฏิบัติการฯ_COVID-19]]+Table3[[#This Row],[บริการดูแลรักษาและบริการรับส่งต่อผู้ติดเชื้อไวรัส COVID-19]]+Table3[[#This Row],[การให้บริการผู้ติดเชื้อ/ผู้ป่วย กลุ่มสีเขียว (IP)]]+Table3[[#This Row],[ค่าบริการดูแลรักษา แบบผู้ป่วยนอกและแยกกักตัวที่บ้าน]]</f>
        <v>7285257.5199999996</v>
      </c>
      <c r="S20" s="266">
        <v>14116328.42</v>
      </c>
      <c r="T20" s="373">
        <v>14116328.42</v>
      </c>
    </row>
    <row r="21" spans="1:20" ht="33.75" customHeight="1" x14ac:dyDescent="0.7">
      <c r="A21" s="323" t="s">
        <v>226</v>
      </c>
      <c r="B21" s="315">
        <f>SUBTOTAL(109,B5:B20)</f>
        <v>32733850.170000002</v>
      </c>
      <c r="C21" s="315">
        <f t="shared" ref="C21:L21" si="0">SUBTOTAL(109,C5:C20)</f>
        <v>135820538.41</v>
      </c>
      <c r="D21" s="315">
        <f t="shared" si="0"/>
        <v>135820538.36000001</v>
      </c>
      <c r="E21" s="315">
        <f t="shared" si="0"/>
        <v>29378227.059999995</v>
      </c>
      <c r="F21" s="315">
        <f t="shared" si="0"/>
        <v>29378227</v>
      </c>
      <c r="G21" s="315">
        <f t="shared" si="0"/>
        <v>52950822.600000009</v>
      </c>
      <c r="H21" s="315">
        <f t="shared" si="0"/>
        <v>53376298.900000006</v>
      </c>
      <c r="I21" s="315">
        <f t="shared" si="0"/>
        <v>12962335.84</v>
      </c>
      <c r="J21" s="315">
        <f>SUBTOTAL(109,J5:J20)</f>
        <v>2949000</v>
      </c>
      <c r="K21" s="315">
        <f>SUBTOTAL(109,K5:K20)</f>
        <v>2000000</v>
      </c>
      <c r="L21" s="315">
        <f t="shared" si="0"/>
        <v>128513226.72000004</v>
      </c>
      <c r="M21" s="315">
        <f t="shared" ref="M21:T21" si="1">SUBTOTAL(109,M5:M20)</f>
        <v>50060640</v>
      </c>
      <c r="N21" s="315">
        <f t="shared" si="1"/>
        <v>229606296.74000001</v>
      </c>
      <c r="O21" s="315">
        <f t="shared" si="1"/>
        <v>566470570.44999993</v>
      </c>
      <c r="P21" s="315">
        <f t="shared" si="1"/>
        <v>35700000</v>
      </c>
      <c r="Q21" s="315">
        <f t="shared" si="1"/>
        <v>8952460</v>
      </c>
      <c r="R21" s="315">
        <f t="shared" si="1"/>
        <v>1019303193.9100002</v>
      </c>
      <c r="S21" s="372">
        <f t="shared" si="1"/>
        <v>582338671.68999994</v>
      </c>
      <c r="T21" s="374">
        <f t="shared" si="1"/>
        <v>577340989.66999996</v>
      </c>
    </row>
  </sheetData>
  <mergeCells count="2">
    <mergeCell ref="B2:K2"/>
    <mergeCell ref="L2:Q2"/>
  </mergeCells>
  <conditionalFormatting sqref="R5:R2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{C72A5B14-EB63-4DBD-8C9A-F9A627BD475E}</x14:id>
        </ext>
      </extLst>
    </cfRule>
  </conditionalFormatting>
  <pageMargins left="0.24" right="0.11811023622047245" top="0.74803149606299213" bottom="0.74803149606299213" header="0.31496062992125984" footer="0.31496062992125984"/>
  <pageSetup paperSize="9" scale="32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A5B14-EB63-4DBD-8C9A-F9A627BD47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R5:R20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999"/>
  <sheetViews>
    <sheetView workbookViewId="0">
      <pane xSplit="7" ySplit="4" topLeftCell="N5" activePane="bottomRight" state="frozen"/>
      <selection pane="topRight" activeCell="H1" sqref="H1"/>
      <selection pane="bottomLeft" activeCell="A5" sqref="A5"/>
      <selection pane="bottomRight" activeCell="P244" sqref="P244:P997"/>
    </sheetView>
  </sheetViews>
  <sheetFormatPr defaultRowHeight="12.75" outlineLevelRow="2" x14ac:dyDescent="0.2"/>
  <cols>
    <col min="1" max="1" width="5.25" style="249" customWidth="1"/>
    <col min="2" max="2" width="3.5" style="249" customWidth="1"/>
    <col min="3" max="3" width="9" style="238" hidden="1" customWidth="1"/>
    <col min="4" max="4" width="10.125" style="238" customWidth="1"/>
    <col min="5" max="5" width="6.125" style="238" customWidth="1"/>
    <col min="6" max="6" width="14.875" style="238" customWidth="1"/>
    <col min="7" max="8" width="15.375" style="238" customWidth="1"/>
    <col min="9" max="9" width="15.5" style="238" customWidth="1"/>
    <col min="10" max="10" width="14.625" style="238" customWidth="1"/>
    <col min="11" max="11" width="17.5" style="238" bestFit="1" customWidth="1"/>
    <col min="12" max="14" width="15.25" style="238" customWidth="1"/>
    <col min="15" max="18" width="17.5" style="238" bestFit="1" customWidth="1"/>
    <col min="19" max="19" width="15.125" style="238" customWidth="1"/>
    <col min="20" max="20" width="15.25" style="238" customWidth="1"/>
    <col min="21" max="22" width="13.375" style="238" bestFit="1" customWidth="1"/>
    <col min="23" max="16384" width="9" style="238"/>
  </cols>
  <sheetData>
    <row r="1" spans="1:24" s="223" customFormat="1" ht="25.5" x14ac:dyDescent="0.35">
      <c r="A1" s="219"/>
      <c r="B1" s="219"/>
      <c r="C1" s="219"/>
      <c r="D1" s="219"/>
      <c r="E1" s="219"/>
      <c r="F1" s="220"/>
      <c r="G1" s="449" t="s">
        <v>2191</v>
      </c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221" t="s">
        <v>2192</v>
      </c>
      <c r="T1" s="222" t="s">
        <v>2193</v>
      </c>
    </row>
    <row r="2" spans="1:24" s="228" customFormat="1" ht="19.5" customHeight="1" x14ac:dyDescent="0.35">
      <c r="A2" s="224"/>
      <c r="B2" s="224"/>
      <c r="C2" s="224"/>
      <c r="D2" s="224"/>
      <c r="E2" s="224"/>
      <c r="F2" s="225"/>
      <c r="G2" s="226" t="s">
        <v>2194</v>
      </c>
      <c r="H2" s="226" t="s">
        <v>2195</v>
      </c>
      <c r="I2" s="226" t="s">
        <v>2196</v>
      </c>
      <c r="J2" s="226" t="s">
        <v>2197</v>
      </c>
      <c r="K2" s="226" t="s">
        <v>2198</v>
      </c>
      <c r="L2" s="226" t="s">
        <v>2199</v>
      </c>
      <c r="M2" s="226" t="s">
        <v>2200</v>
      </c>
      <c r="N2" s="226" t="s">
        <v>2201</v>
      </c>
      <c r="O2" s="226" t="s">
        <v>2202</v>
      </c>
      <c r="P2" s="226" t="s">
        <v>2203</v>
      </c>
      <c r="Q2" s="226" t="s">
        <v>2204</v>
      </c>
      <c r="R2" s="226" t="s">
        <v>2205</v>
      </c>
      <c r="S2" s="227" t="s">
        <v>2206</v>
      </c>
      <c r="T2" s="226" t="s">
        <v>2207</v>
      </c>
    </row>
    <row r="3" spans="1:24" s="233" customFormat="1" ht="52.5" customHeight="1" x14ac:dyDescent="0.35">
      <c r="A3" s="229" t="s">
        <v>2208</v>
      </c>
      <c r="B3" s="229" t="s">
        <v>2209</v>
      </c>
      <c r="C3" s="229" t="s">
        <v>127</v>
      </c>
      <c r="D3" s="229" t="s">
        <v>2210</v>
      </c>
      <c r="E3" s="229" t="s">
        <v>2211</v>
      </c>
      <c r="F3" s="230" t="s">
        <v>0</v>
      </c>
      <c r="G3" s="231" t="s">
        <v>2212</v>
      </c>
      <c r="H3" s="231" t="s">
        <v>2213</v>
      </c>
      <c r="I3" s="231" t="s">
        <v>2214</v>
      </c>
      <c r="J3" s="231" t="s">
        <v>2215</v>
      </c>
      <c r="K3" s="231" t="s">
        <v>2216</v>
      </c>
      <c r="L3" s="231" t="s">
        <v>2217</v>
      </c>
      <c r="M3" s="231" t="s">
        <v>2218</v>
      </c>
      <c r="N3" s="231" t="s">
        <v>2219</v>
      </c>
      <c r="O3" s="231" t="s">
        <v>2220</v>
      </c>
      <c r="P3" s="231" t="s">
        <v>2221</v>
      </c>
      <c r="Q3" s="231" t="s">
        <v>128</v>
      </c>
      <c r="R3" s="231" t="s">
        <v>2222</v>
      </c>
      <c r="S3" s="221" t="s">
        <v>2223</v>
      </c>
      <c r="T3" s="232" t="s">
        <v>2193</v>
      </c>
    </row>
    <row r="4" spans="1:24" ht="15" hidden="1" customHeight="1" outlineLevel="2" x14ac:dyDescent="0.2">
      <c r="A4" s="234">
        <v>1</v>
      </c>
      <c r="B4" s="235" t="s">
        <v>229</v>
      </c>
      <c r="C4" s="235" t="s">
        <v>230</v>
      </c>
      <c r="D4" s="235" t="s">
        <v>231</v>
      </c>
      <c r="E4" s="235" t="s">
        <v>232</v>
      </c>
      <c r="F4" s="235" t="s">
        <v>233</v>
      </c>
      <c r="G4" s="236">
        <v>118593578.65000001</v>
      </c>
      <c r="H4" s="236">
        <v>66258217.590000004</v>
      </c>
      <c r="I4" s="236">
        <v>52335361.060000002</v>
      </c>
      <c r="J4" s="236">
        <v>0</v>
      </c>
      <c r="K4" s="236">
        <v>52335361.060000002</v>
      </c>
      <c r="L4" s="236">
        <v>22972875.539999999</v>
      </c>
      <c r="M4" s="236">
        <v>12815684.74</v>
      </c>
      <c r="N4" s="236">
        <v>10157190.800000001</v>
      </c>
      <c r="O4" s="236">
        <v>566194227.02999997</v>
      </c>
      <c r="P4" s="236">
        <v>296752629.67000002</v>
      </c>
      <c r="Q4" s="236">
        <v>269441597.36000001</v>
      </c>
      <c r="R4" s="236">
        <v>331934149.22000003</v>
      </c>
      <c r="S4" s="236">
        <v>263927597.49000001</v>
      </c>
      <c r="T4" s="236">
        <v>20000000</v>
      </c>
      <c r="U4" s="237"/>
      <c r="V4" s="237"/>
      <c r="W4" s="237"/>
      <c r="X4" s="237"/>
    </row>
    <row r="5" spans="1:24" ht="15" hidden="1" customHeight="1" outlineLevel="2" x14ac:dyDescent="0.2">
      <c r="A5" s="234">
        <v>2</v>
      </c>
      <c r="B5" s="235" t="s">
        <v>229</v>
      </c>
      <c r="C5" s="235" t="s">
        <v>230</v>
      </c>
      <c r="D5" s="235" t="s">
        <v>231</v>
      </c>
      <c r="E5" s="235" t="s">
        <v>234</v>
      </c>
      <c r="F5" s="235" t="s">
        <v>235</v>
      </c>
      <c r="G5" s="236">
        <v>66924544.280000001</v>
      </c>
      <c r="H5" s="236">
        <v>32106036.350000001</v>
      </c>
      <c r="I5" s="236">
        <v>34818507.93</v>
      </c>
      <c r="J5" s="236">
        <v>0</v>
      </c>
      <c r="K5" s="236">
        <v>34818507.93</v>
      </c>
      <c r="L5" s="236">
        <v>12964017.48</v>
      </c>
      <c r="M5" s="236">
        <v>6224030</v>
      </c>
      <c r="N5" s="236">
        <v>6739987.4800000004</v>
      </c>
      <c r="O5" s="236">
        <v>129839476.13</v>
      </c>
      <c r="P5" s="236">
        <v>61254413.649999999</v>
      </c>
      <c r="Q5" s="236">
        <v>68585062.480000004</v>
      </c>
      <c r="R5" s="236">
        <v>110143557.89</v>
      </c>
      <c r="S5" s="236">
        <v>108604887.38</v>
      </c>
      <c r="T5" s="236">
        <v>0</v>
      </c>
      <c r="U5" s="237"/>
      <c r="V5" s="237"/>
      <c r="W5" s="237"/>
      <c r="X5" s="237"/>
    </row>
    <row r="6" spans="1:24" ht="15" hidden="1" customHeight="1" outlineLevel="2" x14ac:dyDescent="0.2">
      <c r="A6" s="234">
        <v>3</v>
      </c>
      <c r="B6" s="235" t="s">
        <v>229</v>
      </c>
      <c r="C6" s="235" t="s">
        <v>230</v>
      </c>
      <c r="D6" s="235" t="s">
        <v>231</v>
      </c>
      <c r="E6" s="235" t="s">
        <v>236</v>
      </c>
      <c r="F6" s="235" t="s">
        <v>237</v>
      </c>
      <c r="G6" s="236">
        <v>57238676.770000003</v>
      </c>
      <c r="H6" s="236">
        <v>22861144.620000001</v>
      </c>
      <c r="I6" s="236">
        <v>34377532.149999999</v>
      </c>
      <c r="J6" s="236">
        <v>0</v>
      </c>
      <c r="K6" s="236">
        <v>34377532.149999999</v>
      </c>
      <c r="L6" s="236">
        <v>11087758.82</v>
      </c>
      <c r="M6" s="236">
        <v>4427575.25</v>
      </c>
      <c r="N6" s="236">
        <v>6660183.5700000003</v>
      </c>
      <c r="O6" s="236">
        <v>13249946.6</v>
      </c>
      <c r="P6" s="236">
        <v>5290936.13</v>
      </c>
      <c r="Q6" s="236">
        <v>7959010.4699999997</v>
      </c>
      <c r="R6" s="236">
        <v>48996726.189999998</v>
      </c>
      <c r="S6" s="236">
        <v>48590951.32</v>
      </c>
      <c r="T6" s="236">
        <v>0</v>
      </c>
      <c r="U6" s="237"/>
      <c r="V6" s="237"/>
      <c r="W6" s="237"/>
      <c r="X6" s="237"/>
    </row>
    <row r="7" spans="1:24" ht="15" hidden="1" customHeight="1" outlineLevel="2" x14ac:dyDescent="0.2">
      <c r="A7" s="234">
        <v>4</v>
      </c>
      <c r="B7" s="235" t="s">
        <v>229</v>
      </c>
      <c r="C7" s="235" t="s">
        <v>230</v>
      </c>
      <c r="D7" s="235" t="s">
        <v>231</v>
      </c>
      <c r="E7" s="235" t="s">
        <v>238</v>
      </c>
      <c r="F7" s="235" t="s">
        <v>239</v>
      </c>
      <c r="G7" s="236">
        <v>73972701.799999997</v>
      </c>
      <c r="H7" s="236">
        <v>25685572.640000001</v>
      </c>
      <c r="I7" s="236">
        <v>48287129.159999996</v>
      </c>
      <c r="J7" s="236">
        <v>0</v>
      </c>
      <c r="K7" s="236">
        <v>48287129.159999996</v>
      </c>
      <c r="L7" s="236">
        <v>14329322.810000001</v>
      </c>
      <c r="M7" s="236">
        <v>4976156.3899999997</v>
      </c>
      <c r="N7" s="236">
        <v>9353166.4199999999</v>
      </c>
      <c r="O7" s="236">
        <v>26780517.010000002</v>
      </c>
      <c r="P7" s="236">
        <v>9179394.9700000007</v>
      </c>
      <c r="Q7" s="236">
        <v>17601122.039999999</v>
      </c>
      <c r="R7" s="236">
        <v>75241417.620000005</v>
      </c>
      <c r="S7" s="236">
        <v>64713792.420000002</v>
      </c>
      <c r="T7" s="236">
        <v>19000000</v>
      </c>
      <c r="U7" s="237"/>
      <c r="V7" s="237"/>
      <c r="W7" s="237"/>
      <c r="X7" s="237"/>
    </row>
    <row r="8" spans="1:24" ht="15" hidden="1" customHeight="1" outlineLevel="2" x14ac:dyDescent="0.2">
      <c r="A8" s="234">
        <v>5</v>
      </c>
      <c r="B8" s="235" t="s">
        <v>229</v>
      </c>
      <c r="C8" s="235" t="s">
        <v>230</v>
      </c>
      <c r="D8" s="235" t="s">
        <v>231</v>
      </c>
      <c r="E8" s="235" t="s">
        <v>240</v>
      </c>
      <c r="F8" s="235" t="s">
        <v>241</v>
      </c>
      <c r="G8" s="236">
        <v>55526607.359999999</v>
      </c>
      <c r="H8" s="236">
        <v>31144614.73</v>
      </c>
      <c r="I8" s="236">
        <v>24381992.629999999</v>
      </c>
      <c r="J8" s="236">
        <v>0</v>
      </c>
      <c r="K8" s="236">
        <v>24381992.629999999</v>
      </c>
      <c r="L8" s="236">
        <v>10756112.210000001</v>
      </c>
      <c r="M8" s="236">
        <v>6034832.5499999998</v>
      </c>
      <c r="N8" s="236">
        <v>4721279.66</v>
      </c>
      <c r="O8" s="236">
        <v>28786796.059999999</v>
      </c>
      <c r="P8" s="236">
        <v>15850715.720000001</v>
      </c>
      <c r="Q8" s="236">
        <v>12936080.34</v>
      </c>
      <c r="R8" s="236">
        <v>42039352.630000003</v>
      </c>
      <c r="S8" s="236">
        <v>33634075.119999997</v>
      </c>
      <c r="T8" s="236">
        <v>0</v>
      </c>
      <c r="U8" s="237"/>
      <c r="V8" s="237"/>
      <c r="W8" s="237"/>
      <c r="X8" s="237"/>
    </row>
    <row r="9" spans="1:24" ht="15" hidden="1" customHeight="1" outlineLevel="2" x14ac:dyDescent="0.2">
      <c r="A9" s="234">
        <v>6</v>
      </c>
      <c r="B9" s="235" t="s">
        <v>229</v>
      </c>
      <c r="C9" s="235" t="s">
        <v>230</v>
      </c>
      <c r="D9" s="235" t="s">
        <v>231</v>
      </c>
      <c r="E9" s="235" t="s">
        <v>242</v>
      </c>
      <c r="F9" s="235" t="s">
        <v>243</v>
      </c>
      <c r="G9" s="236">
        <v>67230457.480000004</v>
      </c>
      <c r="H9" s="236">
        <v>29290903.890000001</v>
      </c>
      <c r="I9" s="236">
        <v>37939553.590000004</v>
      </c>
      <c r="J9" s="236">
        <v>0</v>
      </c>
      <c r="K9" s="236">
        <v>37939553.590000004</v>
      </c>
      <c r="L9" s="236">
        <v>13024732.060000001</v>
      </c>
      <c r="M9" s="236">
        <v>5674566.1600000001</v>
      </c>
      <c r="N9" s="236">
        <v>7350165.9000000004</v>
      </c>
      <c r="O9" s="236">
        <v>20371396.280000001</v>
      </c>
      <c r="P9" s="236">
        <v>8752296.9499999993</v>
      </c>
      <c r="Q9" s="236">
        <v>11619099.33</v>
      </c>
      <c r="R9" s="236">
        <v>56908818.82</v>
      </c>
      <c r="S9" s="236">
        <v>56908818.82</v>
      </c>
      <c r="T9" s="236">
        <v>0</v>
      </c>
      <c r="U9" s="237"/>
      <c r="V9" s="237"/>
      <c r="W9" s="237"/>
      <c r="X9" s="237"/>
    </row>
    <row r="10" spans="1:24" ht="15" hidden="1" customHeight="1" outlineLevel="2" x14ac:dyDescent="0.2">
      <c r="A10" s="234">
        <v>7</v>
      </c>
      <c r="B10" s="235" t="s">
        <v>229</v>
      </c>
      <c r="C10" s="235" t="s">
        <v>230</v>
      </c>
      <c r="D10" s="235" t="s">
        <v>231</v>
      </c>
      <c r="E10" s="235" t="s">
        <v>244</v>
      </c>
      <c r="F10" s="235" t="s">
        <v>245</v>
      </c>
      <c r="G10" s="236">
        <v>32406790.84</v>
      </c>
      <c r="H10" s="236">
        <v>14438388.460000001</v>
      </c>
      <c r="I10" s="236">
        <v>17968402.379999999</v>
      </c>
      <c r="J10" s="236">
        <v>0</v>
      </c>
      <c r="K10" s="236">
        <v>17968402.379999999</v>
      </c>
      <c r="L10" s="236">
        <v>6282625.4500000002</v>
      </c>
      <c r="M10" s="236">
        <v>2798811.98</v>
      </c>
      <c r="N10" s="236">
        <v>3483813.47</v>
      </c>
      <c r="O10" s="236">
        <v>12753547.24</v>
      </c>
      <c r="P10" s="236">
        <v>5666334.5599999996</v>
      </c>
      <c r="Q10" s="236">
        <v>7087212.6799999997</v>
      </c>
      <c r="R10" s="236">
        <v>28539428.530000001</v>
      </c>
      <c r="S10" s="236">
        <v>28539428.530000001</v>
      </c>
      <c r="T10" s="236">
        <v>0</v>
      </c>
      <c r="U10" s="237"/>
      <c r="V10" s="237"/>
      <c r="W10" s="237"/>
      <c r="X10" s="237"/>
    </row>
    <row r="11" spans="1:24" ht="15" hidden="1" customHeight="1" outlineLevel="2" x14ac:dyDescent="0.2">
      <c r="A11" s="234">
        <v>8</v>
      </c>
      <c r="B11" s="235" t="s">
        <v>229</v>
      </c>
      <c r="C11" s="235" t="s">
        <v>230</v>
      </c>
      <c r="D11" s="235" t="s">
        <v>231</v>
      </c>
      <c r="E11" s="235" t="s">
        <v>246</v>
      </c>
      <c r="F11" s="235" t="s">
        <v>247</v>
      </c>
      <c r="G11" s="236">
        <v>86028320.090000004</v>
      </c>
      <c r="H11" s="236">
        <v>44447825.460000001</v>
      </c>
      <c r="I11" s="236">
        <v>41580494.630000003</v>
      </c>
      <c r="J11" s="236">
        <v>0</v>
      </c>
      <c r="K11" s="236">
        <v>41580494.630000003</v>
      </c>
      <c r="L11" s="236">
        <v>16673380.73</v>
      </c>
      <c r="M11" s="236">
        <v>8617807.7699999996</v>
      </c>
      <c r="N11" s="236">
        <v>8055572.96</v>
      </c>
      <c r="O11" s="236">
        <v>77218743.010000005</v>
      </c>
      <c r="P11" s="236">
        <v>38128099.770000003</v>
      </c>
      <c r="Q11" s="236">
        <v>39090643.240000002</v>
      </c>
      <c r="R11" s="236">
        <v>88726710.829999998</v>
      </c>
      <c r="S11" s="236">
        <v>88726710.829999998</v>
      </c>
      <c r="T11" s="236">
        <v>0</v>
      </c>
      <c r="U11" s="237"/>
      <c r="V11" s="237"/>
      <c r="W11" s="237"/>
      <c r="X11" s="237"/>
    </row>
    <row r="12" spans="1:24" ht="15" hidden="1" customHeight="1" outlineLevel="2" x14ac:dyDescent="0.2">
      <c r="A12" s="234">
        <v>9</v>
      </c>
      <c r="B12" s="235" t="s">
        <v>229</v>
      </c>
      <c r="C12" s="235" t="s">
        <v>230</v>
      </c>
      <c r="D12" s="235" t="s">
        <v>231</v>
      </c>
      <c r="E12" s="235" t="s">
        <v>248</v>
      </c>
      <c r="F12" s="235" t="s">
        <v>249</v>
      </c>
      <c r="G12" s="236">
        <v>68750908.140000001</v>
      </c>
      <c r="H12" s="236">
        <v>26704189.059999999</v>
      </c>
      <c r="I12" s="236">
        <v>42046719.079999998</v>
      </c>
      <c r="J12" s="236">
        <v>0</v>
      </c>
      <c r="K12" s="236">
        <v>42046719.079999998</v>
      </c>
      <c r="L12" s="236">
        <v>13317804.17</v>
      </c>
      <c r="M12" s="236">
        <v>5173530.54</v>
      </c>
      <c r="N12" s="236">
        <v>8144273.6299999999</v>
      </c>
      <c r="O12" s="236">
        <v>22675991.379999999</v>
      </c>
      <c r="P12" s="236">
        <v>8730840.4000000004</v>
      </c>
      <c r="Q12" s="236">
        <v>13945150.98</v>
      </c>
      <c r="R12" s="236">
        <v>64136143.689999998</v>
      </c>
      <c r="S12" s="236">
        <v>61275485.369999997</v>
      </c>
      <c r="T12" s="236">
        <v>0</v>
      </c>
      <c r="U12" s="237"/>
      <c r="V12" s="237"/>
      <c r="W12" s="237"/>
      <c r="X12" s="237"/>
    </row>
    <row r="13" spans="1:24" ht="15" hidden="1" customHeight="1" outlineLevel="2" x14ac:dyDescent="0.2">
      <c r="A13" s="234">
        <v>10</v>
      </c>
      <c r="B13" s="235" t="s">
        <v>229</v>
      </c>
      <c r="C13" s="235" t="s">
        <v>230</v>
      </c>
      <c r="D13" s="235" t="s">
        <v>231</v>
      </c>
      <c r="E13" s="235" t="s">
        <v>250</v>
      </c>
      <c r="F13" s="235" t="s">
        <v>251</v>
      </c>
      <c r="G13" s="236">
        <v>48836048.810000002</v>
      </c>
      <c r="H13" s="236">
        <v>22332160.960000001</v>
      </c>
      <c r="I13" s="236">
        <v>26503887.850000001</v>
      </c>
      <c r="J13" s="236">
        <v>0</v>
      </c>
      <c r="K13" s="236">
        <v>26503887.850000001</v>
      </c>
      <c r="L13" s="236">
        <v>9460077.7200000007</v>
      </c>
      <c r="M13" s="236">
        <v>4326354.6100000003</v>
      </c>
      <c r="N13" s="236">
        <v>5133723.1100000003</v>
      </c>
      <c r="O13" s="236">
        <v>21540520.289999999</v>
      </c>
      <c r="P13" s="236">
        <v>9820022.4299999997</v>
      </c>
      <c r="Q13" s="236">
        <v>11720497.859999999</v>
      </c>
      <c r="R13" s="236">
        <v>43358108.82</v>
      </c>
      <c r="S13" s="236">
        <v>39624955.140000001</v>
      </c>
      <c r="T13" s="236">
        <v>2000000</v>
      </c>
      <c r="U13" s="237"/>
      <c r="V13" s="237"/>
      <c r="W13" s="237"/>
      <c r="X13" s="237"/>
    </row>
    <row r="14" spans="1:24" ht="15" hidden="1" customHeight="1" outlineLevel="2" x14ac:dyDescent="0.2">
      <c r="A14" s="234">
        <v>11</v>
      </c>
      <c r="B14" s="235" t="s">
        <v>229</v>
      </c>
      <c r="C14" s="235" t="s">
        <v>230</v>
      </c>
      <c r="D14" s="235" t="s">
        <v>231</v>
      </c>
      <c r="E14" s="235" t="s">
        <v>252</v>
      </c>
      <c r="F14" s="235" t="s">
        <v>253</v>
      </c>
      <c r="G14" s="236">
        <v>66278773.710000001</v>
      </c>
      <c r="H14" s="236">
        <v>43021405.799999997</v>
      </c>
      <c r="I14" s="236">
        <v>23257367.91</v>
      </c>
      <c r="J14" s="236">
        <v>0</v>
      </c>
      <c r="K14" s="236">
        <v>23257367.91</v>
      </c>
      <c r="L14" s="236">
        <v>12840224.75</v>
      </c>
      <c r="M14" s="236">
        <v>8331008.8899999997</v>
      </c>
      <c r="N14" s="236">
        <v>4509215.8600000003</v>
      </c>
      <c r="O14" s="236">
        <v>67754982.25</v>
      </c>
      <c r="P14" s="236">
        <v>43533791.310000002</v>
      </c>
      <c r="Q14" s="236">
        <v>24221190.940000001</v>
      </c>
      <c r="R14" s="236">
        <v>51987774.710000001</v>
      </c>
      <c r="S14" s="236">
        <v>51987774.710000001</v>
      </c>
      <c r="T14" s="236">
        <v>5000000</v>
      </c>
      <c r="U14" s="237"/>
      <c r="V14" s="237"/>
      <c r="W14" s="237"/>
      <c r="X14" s="237"/>
    </row>
    <row r="15" spans="1:24" ht="15" hidden="1" customHeight="1" outlineLevel="2" x14ac:dyDescent="0.2">
      <c r="A15" s="234">
        <v>12</v>
      </c>
      <c r="B15" s="235" t="s">
        <v>229</v>
      </c>
      <c r="C15" s="235" t="s">
        <v>230</v>
      </c>
      <c r="D15" s="235" t="s">
        <v>231</v>
      </c>
      <c r="E15" s="235" t="s">
        <v>254</v>
      </c>
      <c r="F15" s="235" t="s">
        <v>255</v>
      </c>
      <c r="G15" s="236">
        <v>56211832.350000001</v>
      </c>
      <c r="H15" s="236">
        <v>25184962.91</v>
      </c>
      <c r="I15" s="236">
        <v>31026869.440000001</v>
      </c>
      <c r="J15" s="236">
        <v>0</v>
      </c>
      <c r="K15" s="236">
        <v>31026869.440000001</v>
      </c>
      <c r="L15" s="236">
        <v>10888847.800000001</v>
      </c>
      <c r="M15" s="236">
        <v>4879669.8899999997</v>
      </c>
      <c r="N15" s="236">
        <v>6009177.9100000001</v>
      </c>
      <c r="O15" s="236">
        <v>32365365.640000001</v>
      </c>
      <c r="P15" s="236">
        <v>14376805.199999999</v>
      </c>
      <c r="Q15" s="236">
        <v>17988560.440000001</v>
      </c>
      <c r="R15" s="236">
        <v>55024607.789999999</v>
      </c>
      <c r="S15" s="236">
        <v>33645018.100000001</v>
      </c>
      <c r="T15" s="236">
        <v>5000000</v>
      </c>
      <c r="U15" s="237"/>
      <c r="V15" s="237"/>
      <c r="W15" s="237"/>
      <c r="X15" s="237"/>
    </row>
    <row r="16" spans="1:24" ht="15" hidden="1" customHeight="1" outlineLevel="2" x14ac:dyDescent="0.2">
      <c r="A16" s="234">
        <v>13</v>
      </c>
      <c r="B16" s="235" t="s">
        <v>229</v>
      </c>
      <c r="C16" s="235" t="s">
        <v>230</v>
      </c>
      <c r="D16" s="235" t="s">
        <v>231</v>
      </c>
      <c r="E16" s="235" t="s">
        <v>256</v>
      </c>
      <c r="F16" s="235" t="s">
        <v>257</v>
      </c>
      <c r="G16" s="236">
        <v>90788249.640000001</v>
      </c>
      <c r="H16" s="236">
        <v>46142902.759999998</v>
      </c>
      <c r="I16" s="236">
        <v>44645346.880000003</v>
      </c>
      <c r="J16" s="236">
        <v>0</v>
      </c>
      <c r="K16" s="236">
        <v>44645346.880000003</v>
      </c>
      <c r="L16" s="236">
        <v>17586678.670000002</v>
      </c>
      <c r="M16" s="236">
        <v>8939785.0299999993</v>
      </c>
      <c r="N16" s="236">
        <v>8646893.6400000006</v>
      </c>
      <c r="O16" s="236">
        <v>77664964.780000001</v>
      </c>
      <c r="P16" s="236">
        <v>36890409.210000001</v>
      </c>
      <c r="Q16" s="236">
        <v>40774555.57</v>
      </c>
      <c r="R16" s="236">
        <v>94066796.090000004</v>
      </c>
      <c r="S16" s="236">
        <v>76295479.629999995</v>
      </c>
      <c r="T16" s="236">
        <v>0</v>
      </c>
      <c r="U16" s="237"/>
      <c r="V16" s="237"/>
      <c r="W16" s="237"/>
      <c r="X16" s="237"/>
    </row>
    <row r="17" spans="1:24" ht="15" hidden="1" customHeight="1" outlineLevel="2" x14ac:dyDescent="0.2">
      <c r="A17" s="234">
        <v>14</v>
      </c>
      <c r="B17" s="235" t="s">
        <v>229</v>
      </c>
      <c r="C17" s="235" t="s">
        <v>230</v>
      </c>
      <c r="D17" s="235" t="s">
        <v>231</v>
      </c>
      <c r="E17" s="235" t="s">
        <v>258</v>
      </c>
      <c r="F17" s="235" t="s">
        <v>259</v>
      </c>
      <c r="G17" s="236">
        <v>62011417.840000004</v>
      </c>
      <c r="H17" s="236">
        <v>34071887.439999998</v>
      </c>
      <c r="I17" s="236">
        <v>27939530.399999999</v>
      </c>
      <c r="J17" s="236">
        <v>0</v>
      </c>
      <c r="K17" s="236">
        <v>27939530.399999999</v>
      </c>
      <c r="L17" s="236">
        <v>12012291.050000001</v>
      </c>
      <c r="M17" s="236">
        <v>6602538.1299999999</v>
      </c>
      <c r="N17" s="236">
        <v>5409752.9199999999</v>
      </c>
      <c r="O17" s="236">
        <v>41932409.740000002</v>
      </c>
      <c r="P17" s="236">
        <v>22750532.43</v>
      </c>
      <c r="Q17" s="236">
        <v>19181877.309999999</v>
      </c>
      <c r="R17" s="236">
        <v>52531160.630000003</v>
      </c>
      <c r="S17" s="236">
        <v>36613208.920000002</v>
      </c>
      <c r="T17" s="236">
        <v>5000000</v>
      </c>
      <c r="U17" s="237"/>
      <c r="V17" s="237"/>
      <c r="W17" s="237"/>
      <c r="X17" s="237"/>
    </row>
    <row r="18" spans="1:24" ht="15" hidden="1" customHeight="1" outlineLevel="2" x14ac:dyDescent="0.2">
      <c r="A18" s="234">
        <v>15</v>
      </c>
      <c r="B18" s="235" t="s">
        <v>229</v>
      </c>
      <c r="C18" s="235" t="s">
        <v>230</v>
      </c>
      <c r="D18" s="235" t="s">
        <v>231</v>
      </c>
      <c r="E18" s="235" t="s">
        <v>260</v>
      </c>
      <c r="F18" s="235" t="s">
        <v>261</v>
      </c>
      <c r="G18" s="236">
        <v>56543520.969999999</v>
      </c>
      <c r="H18" s="236">
        <v>18535430.41</v>
      </c>
      <c r="I18" s="236">
        <v>38008090.560000002</v>
      </c>
      <c r="J18" s="236">
        <v>0</v>
      </c>
      <c r="K18" s="236">
        <v>38008090.560000002</v>
      </c>
      <c r="L18" s="236">
        <v>10953099.52</v>
      </c>
      <c r="M18" s="236">
        <v>3590007.63</v>
      </c>
      <c r="N18" s="236">
        <v>7363091.8899999997</v>
      </c>
      <c r="O18" s="236">
        <v>23707171.100000001</v>
      </c>
      <c r="P18" s="236">
        <v>7741513.96</v>
      </c>
      <c r="Q18" s="236">
        <v>15965657.140000001</v>
      </c>
      <c r="R18" s="236">
        <v>61336839.590000004</v>
      </c>
      <c r="S18" s="236">
        <v>51596989.219999999</v>
      </c>
      <c r="T18" s="236">
        <v>0</v>
      </c>
      <c r="U18" s="237"/>
      <c r="V18" s="237"/>
      <c r="W18" s="237"/>
      <c r="X18" s="237"/>
    </row>
    <row r="19" spans="1:24" ht="15" hidden="1" customHeight="1" outlineLevel="2" x14ac:dyDescent="0.2">
      <c r="A19" s="234">
        <v>16</v>
      </c>
      <c r="B19" s="235" t="s">
        <v>229</v>
      </c>
      <c r="C19" s="235" t="s">
        <v>230</v>
      </c>
      <c r="D19" s="235" t="s">
        <v>231</v>
      </c>
      <c r="E19" s="235" t="s">
        <v>262</v>
      </c>
      <c r="F19" s="235" t="s">
        <v>263</v>
      </c>
      <c r="G19" s="236">
        <v>31369762.91</v>
      </c>
      <c r="H19" s="236">
        <v>11044705.16</v>
      </c>
      <c r="I19" s="236">
        <v>20325057.75</v>
      </c>
      <c r="J19" s="236">
        <v>0</v>
      </c>
      <c r="K19" s="236">
        <v>20325057.75</v>
      </c>
      <c r="L19" s="236">
        <v>6076666.7699999996</v>
      </c>
      <c r="M19" s="236">
        <v>2140115.25</v>
      </c>
      <c r="N19" s="236">
        <v>3936551.52</v>
      </c>
      <c r="O19" s="236">
        <v>20491647.559999999</v>
      </c>
      <c r="P19" s="236">
        <v>7177836.5899999999</v>
      </c>
      <c r="Q19" s="236">
        <v>13313810.970000001</v>
      </c>
      <c r="R19" s="236">
        <v>37575420.240000002</v>
      </c>
      <c r="S19" s="236">
        <v>31622773.43</v>
      </c>
      <c r="T19" s="236">
        <v>0</v>
      </c>
      <c r="U19" s="237"/>
      <c r="V19" s="237"/>
      <c r="W19" s="237"/>
      <c r="X19" s="237"/>
    </row>
    <row r="20" spans="1:24" ht="15" hidden="1" customHeight="1" outlineLevel="2" x14ac:dyDescent="0.2">
      <c r="A20" s="234">
        <v>17</v>
      </c>
      <c r="B20" s="235" t="s">
        <v>229</v>
      </c>
      <c r="C20" s="235" t="s">
        <v>230</v>
      </c>
      <c r="D20" s="235" t="s">
        <v>231</v>
      </c>
      <c r="E20" s="235" t="s">
        <v>264</v>
      </c>
      <c r="F20" s="235" t="s">
        <v>265</v>
      </c>
      <c r="G20" s="236">
        <v>70012119.370000005</v>
      </c>
      <c r="H20" s="236">
        <v>18695525.899999999</v>
      </c>
      <c r="I20" s="236">
        <v>51316593.469999999</v>
      </c>
      <c r="J20" s="236">
        <v>0</v>
      </c>
      <c r="K20" s="236">
        <v>51316593.469999999</v>
      </c>
      <c r="L20" s="236">
        <v>13562114.6</v>
      </c>
      <c r="M20" s="236">
        <v>3622869.2</v>
      </c>
      <c r="N20" s="236">
        <v>9939245.4000000004</v>
      </c>
      <c r="O20" s="236">
        <v>18328129.699999999</v>
      </c>
      <c r="P20" s="236">
        <v>4839544.9000000004</v>
      </c>
      <c r="Q20" s="236">
        <v>13488584.800000001</v>
      </c>
      <c r="R20" s="236">
        <v>74744423.670000002</v>
      </c>
      <c r="S20" s="236">
        <v>70697190.290000007</v>
      </c>
      <c r="T20" s="236">
        <v>0</v>
      </c>
      <c r="U20" s="237"/>
      <c r="V20" s="237"/>
      <c r="W20" s="237"/>
      <c r="X20" s="237"/>
    </row>
    <row r="21" spans="1:24" ht="15" hidden="1" customHeight="1" outlineLevel="2" x14ac:dyDescent="0.2">
      <c r="A21" s="234">
        <v>18</v>
      </c>
      <c r="B21" s="235" t="s">
        <v>229</v>
      </c>
      <c r="C21" s="235" t="s">
        <v>230</v>
      </c>
      <c r="D21" s="235" t="s">
        <v>231</v>
      </c>
      <c r="E21" s="235" t="s">
        <v>266</v>
      </c>
      <c r="F21" s="235" t="s">
        <v>267</v>
      </c>
      <c r="G21" s="236">
        <v>56686524.450000003</v>
      </c>
      <c r="H21" s="236">
        <v>32134027.870000001</v>
      </c>
      <c r="I21" s="236">
        <v>24552496.579999998</v>
      </c>
      <c r="J21" s="236">
        <v>0</v>
      </c>
      <c r="K21" s="236">
        <v>24552496.579999998</v>
      </c>
      <c r="L21" s="236">
        <v>10980800.869999999</v>
      </c>
      <c r="M21" s="236">
        <v>6224181.1399999997</v>
      </c>
      <c r="N21" s="236">
        <v>4756619.7300000004</v>
      </c>
      <c r="O21" s="236">
        <v>21088072.18</v>
      </c>
      <c r="P21" s="236">
        <v>11796352.99</v>
      </c>
      <c r="Q21" s="236">
        <v>9291719.1899999995</v>
      </c>
      <c r="R21" s="236">
        <v>38600835.5</v>
      </c>
      <c r="S21" s="236">
        <v>32774406.989999998</v>
      </c>
      <c r="T21" s="236">
        <v>0</v>
      </c>
      <c r="U21" s="237"/>
      <c r="V21" s="237"/>
      <c r="W21" s="237"/>
      <c r="X21" s="237"/>
    </row>
    <row r="22" spans="1:24" ht="15" hidden="1" customHeight="1" outlineLevel="2" x14ac:dyDescent="0.2">
      <c r="A22" s="234">
        <v>19</v>
      </c>
      <c r="B22" s="235" t="s">
        <v>229</v>
      </c>
      <c r="C22" s="235" t="s">
        <v>230</v>
      </c>
      <c r="D22" s="235" t="s">
        <v>231</v>
      </c>
      <c r="E22" s="235" t="s">
        <v>268</v>
      </c>
      <c r="F22" s="235" t="s">
        <v>269</v>
      </c>
      <c r="G22" s="236">
        <v>28163307.039999999</v>
      </c>
      <c r="H22" s="236">
        <v>11220643.26</v>
      </c>
      <c r="I22" s="236">
        <v>16942663.780000001</v>
      </c>
      <c r="J22" s="236">
        <v>0</v>
      </c>
      <c r="K22" s="236">
        <v>16942663.780000001</v>
      </c>
      <c r="L22" s="236">
        <v>5465493.9000000004</v>
      </c>
      <c r="M22" s="236">
        <v>2177367.35</v>
      </c>
      <c r="N22" s="236">
        <v>3288126.55</v>
      </c>
      <c r="O22" s="236">
        <v>8954373.2100000009</v>
      </c>
      <c r="P22" s="236">
        <v>3546482.39</v>
      </c>
      <c r="Q22" s="236">
        <v>5407890.8200000003</v>
      </c>
      <c r="R22" s="236">
        <v>25638681.149999999</v>
      </c>
      <c r="S22" s="236">
        <v>25638681.149999999</v>
      </c>
      <c r="T22" s="236">
        <v>0</v>
      </c>
      <c r="U22" s="237"/>
      <c r="V22" s="237"/>
      <c r="W22" s="237"/>
      <c r="X22" s="237"/>
    </row>
    <row r="23" spans="1:24" ht="15" hidden="1" customHeight="1" outlineLevel="2" x14ac:dyDescent="0.2">
      <c r="A23" s="234">
        <v>20</v>
      </c>
      <c r="B23" s="235" t="s">
        <v>229</v>
      </c>
      <c r="C23" s="235" t="s">
        <v>230</v>
      </c>
      <c r="D23" s="235" t="s">
        <v>231</v>
      </c>
      <c r="E23" s="235" t="s">
        <v>270</v>
      </c>
      <c r="F23" s="235" t="s">
        <v>271</v>
      </c>
      <c r="G23" s="236">
        <v>44786450.32</v>
      </c>
      <c r="H23" s="236">
        <v>19076303.960000001</v>
      </c>
      <c r="I23" s="236">
        <v>25710146.359999999</v>
      </c>
      <c r="J23" s="236">
        <v>0</v>
      </c>
      <c r="K23" s="236">
        <v>25710146.359999999</v>
      </c>
      <c r="L23" s="236">
        <v>8675626.1300000008</v>
      </c>
      <c r="M23" s="236">
        <v>3694159.89</v>
      </c>
      <c r="N23" s="236">
        <v>4981466.24</v>
      </c>
      <c r="O23" s="236">
        <v>14928755.699999999</v>
      </c>
      <c r="P23" s="236">
        <v>6340331.1500000004</v>
      </c>
      <c r="Q23" s="236">
        <v>8588424.5500000007</v>
      </c>
      <c r="R23" s="236">
        <v>39280037.149999999</v>
      </c>
      <c r="S23" s="236">
        <v>37905719.240000002</v>
      </c>
      <c r="T23" s="236">
        <v>0</v>
      </c>
      <c r="U23" s="237"/>
      <c r="V23" s="237"/>
      <c r="W23" s="237"/>
      <c r="X23" s="237"/>
    </row>
    <row r="24" spans="1:24" ht="15" hidden="1" customHeight="1" outlineLevel="2" x14ac:dyDescent="0.2">
      <c r="A24" s="234">
        <v>21</v>
      </c>
      <c r="B24" s="235" t="s">
        <v>229</v>
      </c>
      <c r="C24" s="235" t="s">
        <v>230</v>
      </c>
      <c r="D24" s="235" t="s">
        <v>231</v>
      </c>
      <c r="E24" s="235" t="s">
        <v>272</v>
      </c>
      <c r="F24" s="235" t="s">
        <v>273</v>
      </c>
      <c r="G24" s="236">
        <v>38401275.670000002</v>
      </c>
      <c r="H24" s="236">
        <v>19599229.629999999</v>
      </c>
      <c r="I24" s="236">
        <v>18802046.039999999</v>
      </c>
      <c r="J24" s="236">
        <v>0</v>
      </c>
      <c r="K24" s="236">
        <v>18802046.039999999</v>
      </c>
      <c r="L24" s="236">
        <v>7438865.4299999997</v>
      </c>
      <c r="M24" s="236">
        <v>3795817.42</v>
      </c>
      <c r="N24" s="236">
        <v>3643048.01</v>
      </c>
      <c r="O24" s="236">
        <v>21057392.100000001</v>
      </c>
      <c r="P24" s="236">
        <v>10678717.949999999</v>
      </c>
      <c r="Q24" s="236">
        <v>10378674.15</v>
      </c>
      <c r="R24" s="236">
        <v>32823768.199999999</v>
      </c>
      <c r="S24" s="236">
        <v>32823768.199999999</v>
      </c>
      <c r="T24" s="236">
        <v>0</v>
      </c>
      <c r="U24" s="237"/>
      <c r="V24" s="237"/>
      <c r="W24" s="237"/>
      <c r="X24" s="237"/>
    </row>
    <row r="25" spans="1:24" ht="15" hidden="1" customHeight="1" outlineLevel="2" x14ac:dyDescent="0.2">
      <c r="A25" s="234">
        <v>22</v>
      </c>
      <c r="B25" s="235" t="s">
        <v>229</v>
      </c>
      <c r="C25" s="235" t="s">
        <v>230</v>
      </c>
      <c r="D25" s="235" t="s">
        <v>231</v>
      </c>
      <c r="E25" s="235" t="s">
        <v>274</v>
      </c>
      <c r="F25" s="235" t="s">
        <v>275</v>
      </c>
      <c r="G25" s="236">
        <v>26151253.18</v>
      </c>
      <c r="H25" s="236">
        <v>14956020.43</v>
      </c>
      <c r="I25" s="236">
        <v>11195232.75</v>
      </c>
      <c r="J25" s="236">
        <v>0</v>
      </c>
      <c r="K25" s="236">
        <v>11195232.75</v>
      </c>
      <c r="L25" s="236">
        <v>5065851.25</v>
      </c>
      <c r="M25" s="236">
        <v>2897515.13</v>
      </c>
      <c r="N25" s="236">
        <v>2168336.12</v>
      </c>
      <c r="O25" s="236">
        <v>14864371.810000001</v>
      </c>
      <c r="P25" s="236">
        <v>8463586.4399999995</v>
      </c>
      <c r="Q25" s="236">
        <v>6400785.3700000001</v>
      </c>
      <c r="R25" s="236">
        <v>19764354.239999998</v>
      </c>
      <c r="S25" s="236">
        <v>19764354.239999998</v>
      </c>
      <c r="T25" s="236">
        <v>0</v>
      </c>
      <c r="U25" s="237"/>
      <c r="V25" s="237"/>
      <c r="W25" s="237"/>
      <c r="X25" s="237"/>
    </row>
    <row r="26" spans="1:24" ht="15" hidden="1" customHeight="1" outlineLevel="2" x14ac:dyDescent="0.2">
      <c r="A26" s="234">
        <v>23</v>
      </c>
      <c r="B26" s="235" t="s">
        <v>229</v>
      </c>
      <c r="C26" s="235" t="s">
        <v>230</v>
      </c>
      <c r="D26" s="235" t="s">
        <v>231</v>
      </c>
      <c r="E26" s="235" t="s">
        <v>276</v>
      </c>
      <c r="F26" s="235" t="s">
        <v>277</v>
      </c>
      <c r="G26" s="236">
        <v>30254693.899999999</v>
      </c>
      <c r="H26" s="236">
        <v>15487769.939999999</v>
      </c>
      <c r="I26" s="236">
        <v>14766923.960000001</v>
      </c>
      <c r="J26" s="236">
        <v>0</v>
      </c>
      <c r="K26" s="236">
        <v>14766923.960000001</v>
      </c>
      <c r="L26" s="236">
        <v>5866808.4000000004</v>
      </c>
      <c r="M26" s="236">
        <v>3003413.58</v>
      </c>
      <c r="N26" s="236">
        <v>2863394.82</v>
      </c>
      <c r="O26" s="236">
        <v>10604326.32</v>
      </c>
      <c r="P26" s="236">
        <v>5402321.4800000004</v>
      </c>
      <c r="Q26" s="236">
        <v>5202004.84</v>
      </c>
      <c r="R26" s="236">
        <v>22832323.620000001</v>
      </c>
      <c r="S26" s="236">
        <v>22832323.620000001</v>
      </c>
      <c r="T26" s="236">
        <v>5000000</v>
      </c>
      <c r="U26" s="237"/>
      <c r="V26" s="237"/>
      <c r="W26" s="237"/>
      <c r="X26" s="237"/>
    </row>
    <row r="27" spans="1:24" ht="15" hidden="1" customHeight="1" outlineLevel="2" x14ac:dyDescent="0.2">
      <c r="A27" s="234">
        <v>24</v>
      </c>
      <c r="B27" s="235" t="s">
        <v>229</v>
      </c>
      <c r="C27" s="235" t="s">
        <v>230</v>
      </c>
      <c r="D27" s="235" t="s">
        <v>231</v>
      </c>
      <c r="E27" s="235" t="s">
        <v>278</v>
      </c>
      <c r="F27" s="235" t="s">
        <v>279</v>
      </c>
      <c r="G27" s="236">
        <v>18047327.800000001</v>
      </c>
      <c r="H27" s="236">
        <v>8014963.0999999996</v>
      </c>
      <c r="I27" s="236">
        <v>10032364.699999999</v>
      </c>
      <c r="J27" s="236">
        <v>0</v>
      </c>
      <c r="K27" s="236">
        <v>10032364.699999999</v>
      </c>
      <c r="L27" s="236">
        <v>3495965.13</v>
      </c>
      <c r="M27" s="236">
        <v>1552853.46</v>
      </c>
      <c r="N27" s="236">
        <v>1943111.67</v>
      </c>
      <c r="O27" s="236">
        <v>5873476.8700000001</v>
      </c>
      <c r="P27" s="236">
        <v>2601881.44</v>
      </c>
      <c r="Q27" s="236">
        <v>3271595.43</v>
      </c>
      <c r="R27" s="236">
        <v>15247071.800000001</v>
      </c>
      <c r="S27" s="236">
        <v>13427514.9</v>
      </c>
      <c r="T27" s="236">
        <v>5000000</v>
      </c>
      <c r="U27" s="237"/>
      <c r="V27" s="237"/>
      <c r="W27" s="237"/>
      <c r="X27" s="237"/>
    </row>
    <row r="28" spans="1:24" ht="15" hidden="1" customHeight="1" outlineLevel="1" x14ac:dyDescent="0.2">
      <c r="A28" s="239"/>
      <c r="B28" s="240"/>
      <c r="C28" s="241"/>
      <c r="D28" s="242" t="s">
        <v>280</v>
      </c>
      <c r="E28" s="240"/>
      <c r="F28" s="240"/>
      <c r="G28" s="243">
        <f t="shared" ref="G28:T28" si="0">SUBTOTAL(9,G4:G27)</f>
        <v>0</v>
      </c>
      <c r="H28" s="243">
        <f t="shared" si="0"/>
        <v>0</v>
      </c>
      <c r="I28" s="243">
        <f t="shared" si="0"/>
        <v>0</v>
      </c>
      <c r="J28" s="243">
        <f t="shared" si="0"/>
        <v>0</v>
      </c>
      <c r="K28" s="243">
        <f t="shared" si="0"/>
        <v>0</v>
      </c>
      <c r="L28" s="243">
        <f t="shared" si="0"/>
        <v>0</v>
      </c>
      <c r="M28" s="243">
        <f t="shared" si="0"/>
        <v>0</v>
      </c>
      <c r="N28" s="243">
        <f t="shared" si="0"/>
        <v>0</v>
      </c>
      <c r="O28" s="243">
        <f t="shared" si="0"/>
        <v>0</v>
      </c>
      <c r="P28" s="243">
        <f t="shared" si="0"/>
        <v>0</v>
      </c>
      <c r="Q28" s="243">
        <f t="shared" si="0"/>
        <v>0</v>
      </c>
      <c r="R28" s="243">
        <f t="shared" si="0"/>
        <v>0</v>
      </c>
      <c r="S28" s="243">
        <f t="shared" si="0"/>
        <v>0</v>
      </c>
      <c r="T28" s="243">
        <f t="shared" si="0"/>
        <v>0</v>
      </c>
      <c r="U28" s="237"/>
      <c r="V28" s="237"/>
      <c r="W28" s="237"/>
      <c r="X28" s="237"/>
    </row>
    <row r="29" spans="1:24" ht="15" hidden="1" customHeight="1" outlineLevel="2" x14ac:dyDescent="0.2">
      <c r="A29" s="244">
        <v>25</v>
      </c>
      <c r="B29" s="245" t="s">
        <v>229</v>
      </c>
      <c r="C29" s="235" t="s">
        <v>281</v>
      </c>
      <c r="D29" s="245" t="s">
        <v>282</v>
      </c>
      <c r="E29" s="245" t="s">
        <v>283</v>
      </c>
      <c r="F29" s="245" t="s">
        <v>284</v>
      </c>
      <c r="G29" s="246">
        <v>91546518.640000001</v>
      </c>
      <c r="H29" s="246">
        <v>58667019.82</v>
      </c>
      <c r="I29" s="246">
        <v>32879498.82</v>
      </c>
      <c r="J29" s="246">
        <v>0</v>
      </c>
      <c r="K29" s="246">
        <v>32879498.82</v>
      </c>
      <c r="L29" s="246">
        <v>17448186.969999999</v>
      </c>
      <c r="M29" s="246">
        <v>11187327.09</v>
      </c>
      <c r="N29" s="246">
        <v>6260859.8799999999</v>
      </c>
      <c r="O29" s="246">
        <v>277979427.88</v>
      </c>
      <c r="P29" s="246">
        <v>171772588.09</v>
      </c>
      <c r="Q29" s="246">
        <v>106206839.79000001</v>
      </c>
      <c r="R29" s="246">
        <v>145347198.49000001</v>
      </c>
      <c r="S29" s="246">
        <v>118012638.83</v>
      </c>
      <c r="T29" s="246">
        <v>20000000</v>
      </c>
      <c r="U29" s="237"/>
      <c r="V29" s="237"/>
      <c r="W29" s="237"/>
      <c r="X29" s="237"/>
    </row>
    <row r="30" spans="1:24" ht="15" hidden="1" customHeight="1" outlineLevel="2" x14ac:dyDescent="0.2">
      <c r="A30" s="234">
        <v>26</v>
      </c>
      <c r="B30" s="235" t="s">
        <v>229</v>
      </c>
      <c r="C30" s="235" t="s">
        <v>281</v>
      </c>
      <c r="D30" s="235" t="s">
        <v>282</v>
      </c>
      <c r="E30" s="235" t="s">
        <v>285</v>
      </c>
      <c r="F30" s="235" t="s">
        <v>286</v>
      </c>
      <c r="G30" s="236">
        <v>42718315.579999998</v>
      </c>
      <c r="H30" s="236">
        <v>20341068.079999998</v>
      </c>
      <c r="I30" s="236">
        <v>22377247.5</v>
      </c>
      <c r="J30" s="236">
        <v>0</v>
      </c>
      <c r="K30" s="236">
        <v>22377247.5</v>
      </c>
      <c r="L30" s="236">
        <v>8141840.5499999998</v>
      </c>
      <c r="M30" s="236">
        <v>3877302.34</v>
      </c>
      <c r="N30" s="236">
        <v>4264538.21</v>
      </c>
      <c r="O30" s="236">
        <v>14534871.59</v>
      </c>
      <c r="P30" s="236">
        <v>6874671.5800000001</v>
      </c>
      <c r="Q30" s="236">
        <v>7660200.0099999998</v>
      </c>
      <c r="R30" s="236">
        <v>34301985.719999999</v>
      </c>
      <c r="S30" s="236">
        <v>30028568.07</v>
      </c>
      <c r="T30" s="236">
        <v>2000000</v>
      </c>
      <c r="U30" s="237"/>
      <c r="V30" s="237"/>
      <c r="W30" s="237"/>
      <c r="X30" s="237"/>
    </row>
    <row r="31" spans="1:24" ht="15" hidden="1" customHeight="1" outlineLevel="2" x14ac:dyDescent="0.2">
      <c r="A31" s="234">
        <v>27</v>
      </c>
      <c r="B31" s="235" t="s">
        <v>229</v>
      </c>
      <c r="C31" s="235" t="s">
        <v>281</v>
      </c>
      <c r="D31" s="235" t="s">
        <v>282</v>
      </c>
      <c r="E31" s="235" t="s">
        <v>287</v>
      </c>
      <c r="F31" s="235" t="s">
        <v>288</v>
      </c>
      <c r="G31" s="236">
        <v>42375873.140000001</v>
      </c>
      <c r="H31" s="236">
        <v>23737299.129999999</v>
      </c>
      <c r="I31" s="236">
        <v>18638574.010000002</v>
      </c>
      <c r="J31" s="236">
        <v>0</v>
      </c>
      <c r="K31" s="236">
        <v>18638574.010000002</v>
      </c>
      <c r="L31" s="236">
        <v>8079340.71</v>
      </c>
      <c r="M31" s="236">
        <v>4527420.84</v>
      </c>
      <c r="N31" s="236">
        <v>3551919.87</v>
      </c>
      <c r="O31" s="236">
        <v>20260127.34</v>
      </c>
      <c r="P31" s="236">
        <v>11310637.029999999</v>
      </c>
      <c r="Q31" s="236">
        <v>8949490.3100000005</v>
      </c>
      <c r="R31" s="236">
        <v>31139984.190000001</v>
      </c>
      <c r="S31" s="236">
        <v>31139984.190000001</v>
      </c>
      <c r="T31" s="236">
        <v>0</v>
      </c>
      <c r="U31" s="237"/>
      <c r="V31" s="237"/>
      <c r="W31" s="237"/>
      <c r="X31" s="237"/>
    </row>
    <row r="32" spans="1:24" ht="15" hidden="1" customHeight="1" outlineLevel="2" x14ac:dyDescent="0.2">
      <c r="A32" s="234">
        <v>28</v>
      </c>
      <c r="B32" s="235" t="s">
        <v>229</v>
      </c>
      <c r="C32" s="235" t="s">
        <v>281</v>
      </c>
      <c r="D32" s="235" t="s">
        <v>282</v>
      </c>
      <c r="E32" s="235" t="s">
        <v>289</v>
      </c>
      <c r="F32" s="235" t="s">
        <v>290</v>
      </c>
      <c r="G32" s="236">
        <v>72759513.159999996</v>
      </c>
      <c r="H32" s="236">
        <v>34844014.939999998</v>
      </c>
      <c r="I32" s="236">
        <v>37915498.219999999</v>
      </c>
      <c r="J32" s="236">
        <v>0</v>
      </c>
      <c r="K32" s="236">
        <v>37915498.219999999</v>
      </c>
      <c r="L32" s="236">
        <v>13880424.27</v>
      </c>
      <c r="M32" s="236">
        <v>6647413.1500000004</v>
      </c>
      <c r="N32" s="236">
        <v>7233011.1200000001</v>
      </c>
      <c r="O32" s="236">
        <v>25503321.07</v>
      </c>
      <c r="P32" s="236">
        <v>12073544.91</v>
      </c>
      <c r="Q32" s="236">
        <v>13429776.16</v>
      </c>
      <c r="R32" s="236">
        <v>58578285.5</v>
      </c>
      <c r="S32" s="236">
        <v>58578285.5</v>
      </c>
      <c r="T32" s="236">
        <v>5000000</v>
      </c>
      <c r="U32" s="237"/>
      <c r="V32" s="237"/>
      <c r="W32" s="237"/>
      <c r="X32" s="237"/>
    </row>
    <row r="33" spans="1:24" ht="15" hidden="1" customHeight="1" outlineLevel="2" x14ac:dyDescent="0.2">
      <c r="A33" s="234">
        <v>29</v>
      </c>
      <c r="B33" s="235" t="s">
        <v>229</v>
      </c>
      <c r="C33" s="235" t="s">
        <v>281</v>
      </c>
      <c r="D33" s="235" t="s">
        <v>282</v>
      </c>
      <c r="E33" s="235" t="s">
        <v>291</v>
      </c>
      <c r="F33" s="235" t="s">
        <v>292</v>
      </c>
      <c r="G33" s="236">
        <v>32098992.09</v>
      </c>
      <c r="H33" s="236">
        <v>15636358.789999999</v>
      </c>
      <c r="I33" s="236">
        <v>16462633.300000001</v>
      </c>
      <c r="J33" s="236">
        <v>0</v>
      </c>
      <c r="K33" s="236">
        <v>16462633.300000001</v>
      </c>
      <c r="L33" s="236">
        <v>6141614.6500000004</v>
      </c>
      <c r="M33" s="236">
        <v>2991990.35</v>
      </c>
      <c r="N33" s="236">
        <v>3149624.3</v>
      </c>
      <c r="O33" s="236">
        <v>12506516.640000001</v>
      </c>
      <c r="P33" s="236">
        <v>6058039.8600000003</v>
      </c>
      <c r="Q33" s="236">
        <v>6448476.7800000003</v>
      </c>
      <c r="R33" s="236">
        <v>26060734.379999999</v>
      </c>
      <c r="S33" s="236">
        <v>26060734.379999999</v>
      </c>
      <c r="T33" s="236">
        <v>0</v>
      </c>
      <c r="U33" s="237"/>
      <c r="V33" s="237"/>
      <c r="W33" s="237"/>
      <c r="X33" s="237"/>
    </row>
    <row r="34" spans="1:24" ht="15" hidden="1" customHeight="1" outlineLevel="2" x14ac:dyDescent="0.2">
      <c r="A34" s="234">
        <v>30</v>
      </c>
      <c r="B34" s="235" t="s">
        <v>229</v>
      </c>
      <c r="C34" s="235" t="s">
        <v>281</v>
      </c>
      <c r="D34" s="235" t="s">
        <v>282</v>
      </c>
      <c r="E34" s="235" t="s">
        <v>293</v>
      </c>
      <c r="F34" s="235" t="s">
        <v>294</v>
      </c>
      <c r="G34" s="236">
        <v>53781866.729999997</v>
      </c>
      <c r="H34" s="236">
        <v>28739864.43</v>
      </c>
      <c r="I34" s="236">
        <v>25042002.300000001</v>
      </c>
      <c r="J34" s="236">
        <v>0</v>
      </c>
      <c r="K34" s="236">
        <v>25042002.300000001</v>
      </c>
      <c r="L34" s="236">
        <v>10250483.359999999</v>
      </c>
      <c r="M34" s="236">
        <v>5476592.54</v>
      </c>
      <c r="N34" s="236">
        <v>4773890.82</v>
      </c>
      <c r="O34" s="236">
        <v>27916334.329999998</v>
      </c>
      <c r="P34" s="236">
        <v>14769165.029999999</v>
      </c>
      <c r="Q34" s="236">
        <v>13147169.300000001</v>
      </c>
      <c r="R34" s="236">
        <v>42963062.420000002</v>
      </c>
      <c r="S34" s="236">
        <v>36772930.579999998</v>
      </c>
      <c r="T34" s="236">
        <v>4000000</v>
      </c>
      <c r="U34" s="237"/>
      <c r="V34" s="237"/>
      <c r="W34" s="237"/>
      <c r="X34" s="237"/>
    </row>
    <row r="35" spans="1:24" ht="15" hidden="1" customHeight="1" outlineLevel="2" x14ac:dyDescent="0.2">
      <c r="A35" s="234">
        <v>31</v>
      </c>
      <c r="B35" s="235" t="s">
        <v>229</v>
      </c>
      <c r="C35" s="235" t="s">
        <v>281</v>
      </c>
      <c r="D35" s="235" t="s">
        <v>282</v>
      </c>
      <c r="E35" s="235" t="s">
        <v>295</v>
      </c>
      <c r="F35" s="235" t="s">
        <v>296</v>
      </c>
      <c r="G35" s="236">
        <v>23552328.120000001</v>
      </c>
      <c r="H35" s="236">
        <v>14681992.26</v>
      </c>
      <c r="I35" s="236">
        <v>8870335.8599999994</v>
      </c>
      <c r="J35" s="236">
        <v>0</v>
      </c>
      <c r="K35" s="236">
        <v>8870335.8599999994</v>
      </c>
      <c r="L35" s="236">
        <v>4508927.24</v>
      </c>
      <c r="M35" s="236">
        <v>2811067.47</v>
      </c>
      <c r="N35" s="236">
        <v>1697859.77</v>
      </c>
      <c r="O35" s="236">
        <v>12711157.49</v>
      </c>
      <c r="P35" s="236">
        <v>7877585.2699999996</v>
      </c>
      <c r="Q35" s="236">
        <v>4833572.22</v>
      </c>
      <c r="R35" s="236">
        <v>15401767.85</v>
      </c>
      <c r="S35" s="236">
        <v>15401767.85</v>
      </c>
      <c r="T35" s="236">
        <v>1000000</v>
      </c>
      <c r="U35" s="237"/>
      <c r="V35" s="237"/>
      <c r="W35" s="237"/>
      <c r="X35" s="237"/>
    </row>
    <row r="36" spans="1:24" ht="15" hidden="1" customHeight="1" outlineLevel="2" x14ac:dyDescent="0.2">
      <c r="A36" s="234">
        <v>32</v>
      </c>
      <c r="B36" s="235" t="s">
        <v>229</v>
      </c>
      <c r="C36" s="235" t="s">
        <v>281</v>
      </c>
      <c r="D36" s="235" t="s">
        <v>282</v>
      </c>
      <c r="E36" s="235" t="s">
        <v>297</v>
      </c>
      <c r="F36" s="235" t="s">
        <v>298</v>
      </c>
      <c r="G36" s="236">
        <v>21097495.350000001</v>
      </c>
      <c r="H36" s="236">
        <v>10449646.859999999</v>
      </c>
      <c r="I36" s="236">
        <v>10647848.49</v>
      </c>
      <c r="J36" s="236">
        <v>0</v>
      </c>
      <c r="K36" s="236">
        <v>10647848.49</v>
      </c>
      <c r="L36" s="236">
        <v>4021049.07</v>
      </c>
      <c r="M36" s="236">
        <v>1991402.3</v>
      </c>
      <c r="N36" s="236">
        <v>2029646.77</v>
      </c>
      <c r="O36" s="236">
        <v>7315081.21</v>
      </c>
      <c r="P36" s="236">
        <v>3605705.84</v>
      </c>
      <c r="Q36" s="236">
        <v>3709375.37</v>
      </c>
      <c r="R36" s="236">
        <v>16386870.630000001</v>
      </c>
      <c r="S36" s="236">
        <v>15536648.41</v>
      </c>
      <c r="T36" s="236">
        <v>0</v>
      </c>
      <c r="U36" s="237"/>
      <c r="V36" s="237"/>
      <c r="W36" s="237"/>
      <c r="X36" s="237"/>
    </row>
    <row r="37" spans="1:24" ht="15" hidden="1" customHeight="1" outlineLevel="1" x14ac:dyDescent="0.2">
      <c r="A37" s="239"/>
      <c r="B37" s="240"/>
      <c r="C37" s="241"/>
      <c r="D37" s="242" t="s">
        <v>299</v>
      </c>
      <c r="E37" s="240"/>
      <c r="F37" s="240"/>
      <c r="G37" s="243">
        <f t="shared" ref="G37:T37" si="1">SUBTOTAL(9,G29:G36)</f>
        <v>0</v>
      </c>
      <c r="H37" s="243">
        <f t="shared" si="1"/>
        <v>0</v>
      </c>
      <c r="I37" s="243">
        <f t="shared" si="1"/>
        <v>0</v>
      </c>
      <c r="J37" s="243">
        <f t="shared" si="1"/>
        <v>0</v>
      </c>
      <c r="K37" s="243">
        <f t="shared" si="1"/>
        <v>0</v>
      </c>
      <c r="L37" s="243">
        <f t="shared" si="1"/>
        <v>0</v>
      </c>
      <c r="M37" s="243">
        <f t="shared" si="1"/>
        <v>0</v>
      </c>
      <c r="N37" s="243">
        <f t="shared" si="1"/>
        <v>0</v>
      </c>
      <c r="O37" s="243">
        <f t="shared" si="1"/>
        <v>0</v>
      </c>
      <c r="P37" s="243">
        <f t="shared" si="1"/>
        <v>0</v>
      </c>
      <c r="Q37" s="243">
        <f t="shared" si="1"/>
        <v>0</v>
      </c>
      <c r="R37" s="243">
        <f t="shared" si="1"/>
        <v>0</v>
      </c>
      <c r="S37" s="243">
        <f t="shared" si="1"/>
        <v>0</v>
      </c>
      <c r="T37" s="243">
        <f t="shared" si="1"/>
        <v>0</v>
      </c>
      <c r="U37" s="237"/>
      <c r="V37" s="237"/>
      <c r="W37" s="237"/>
      <c r="X37" s="237"/>
    </row>
    <row r="38" spans="1:24" ht="15" hidden="1" customHeight="1" outlineLevel="2" x14ac:dyDescent="0.2">
      <c r="A38" s="244">
        <v>33</v>
      </c>
      <c r="B38" s="245" t="s">
        <v>229</v>
      </c>
      <c r="C38" s="235" t="s">
        <v>300</v>
      </c>
      <c r="D38" s="245" t="s">
        <v>301</v>
      </c>
      <c r="E38" s="245" t="s">
        <v>302</v>
      </c>
      <c r="F38" s="245" t="s">
        <v>303</v>
      </c>
      <c r="G38" s="246">
        <v>143732939.15000001</v>
      </c>
      <c r="H38" s="246">
        <v>82578695.659999996</v>
      </c>
      <c r="I38" s="246">
        <v>61154243.490000002</v>
      </c>
      <c r="J38" s="246">
        <v>0</v>
      </c>
      <c r="K38" s="246">
        <v>61154243.490000002</v>
      </c>
      <c r="L38" s="246">
        <v>27394588.399999999</v>
      </c>
      <c r="M38" s="246">
        <v>15722764.9</v>
      </c>
      <c r="N38" s="246">
        <v>11671823.5</v>
      </c>
      <c r="O38" s="246">
        <v>647826872.19000006</v>
      </c>
      <c r="P38" s="246">
        <v>357430855.44</v>
      </c>
      <c r="Q38" s="246">
        <v>290396016.75</v>
      </c>
      <c r="R38" s="246">
        <v>363222083.74000001</v>
      </c>
      <c r="S38" s="246">
        <v>354418076.45999998</v>
      </c>
      <c r="T38" s="246">
        <v>0</v>
      </c>
      <c r="U38" s="237"/>
      <c r="V38" s="237"/>
      <c r="W38" s="237"/>
      <c r="X38" s="237"/>
    </row>
    <row r="39" spans="1:24" ht="15" hidden="1" customHeight="1" outlineLevel="2" x14ac:dyDescent="0.2">
      <c r="A39" s="234">
        <v>34</v>
      </c>
      <c r="B39" s="235" t="s">
        <v>229</v>
      </c>
      <c r="C39" s="235" t="s">
        <v>300</v>
      </c>
      <c r="D39" s="235" t="s">
        <v>301</v>
      </c>
      <c r="E39" s="235" t="s">
        <v>304</v>
      </c>
      <c r="F39" s="235" t="s">
        <v>305</v>
      </c>
      <c r="G39" s="236">
        <v>38385926.530000001</v>
      </c>
      <c r="H39" s="236">
        <v>19479166.940000001</v>
      </c>
      <c r="I39" s="236">
        <v>18906759.59</v>
      </c>
      <c r="J39" s="236">
        <v>0</v>
      </c>
      <c r="K39" s="236">
        <v>18906759.59</v>
      </c>
      <c r="L39" s="236">
        <v>7316114.6100000003</v>
      </c>
      <c r="M39" s="236">
        <v>3711751.91</v>
      </c>
      <c r="N39" s="236">
        <v>3604362.7</v>
      </c>
      <c r="O39" s="236">
        <v>20549187.789999999</v>
      </c>
      <c r="P39" s="236">
        <v>10278440.15</v>
      </c>
      <c r="Q39" s="236">
        <v>10270747.640000001</v>
      </c>
      <c r="R39" s="236">
        <v>32781869.93</v>
      </c>
      <c r="S39" s="236">
        <v>29857912.879999999</v>
      </c>
      <c r="T39" s="236">
        <v>0</v>
      </c>
      <c r="U39" s="237"/>
      <c r="V39" s="237"/>
      <c r="W39" s="237"/>
      <c r="X39" s="237"/>
    </row>
    <row r="40" spans="1:24" ht="15" hidden="1" customHeight="1" outlineLevel="2" x14ac:dyDescent="0.2">
      <c r="A40" s="234">
        <v>35</v>
      </c>
      <c r="B40" s="235" t="s">
        <v>229</v>
      </c>
      <c r="C40" s="235" t="s">
        <v>300</v>
      </c>
      <c r="D40" s="235" t="s">
        <v>301</v>
      </c>
      <c r="E40" s="235" t="s">
        <v>306</v>
      </c>
      <c r="F40" s="235" t="s">
        <v>307</v>
      </c>
      <c r="G40" s="236">
        <v>55249028.890000001</v>
      </c>
      <c r="H40" s="236">
        <v>29188436.16</v>
      </c>
      <c r="I40" s="236">
        <v>26060592.73</v>
      </c>
      <c r="J40" s="236">
        <v>0</v>
      </c>
      <c r="K40" s="236">
        <v>26060592.73</v>
      </c>
      <c r="L40" s="236">
        <v>10530115.18</v>
      </c>
      <c r="M40" s="236">
        <v>5564831</v>
      </c>
      <c r="N40" s="236">
        <v>4965284.18</v>
      </c>
      <c r="O40" s="236">
        <v>71011748.290000007</v>
      </c>
      <c r="P40" s="236">
        <v>37051003.840000004</v>
      </c>
      <c r="Q40" s="236">
        <v>33960744.450000003</v>
      </c>
      <c r="R40" s="236">
        <v>64986621.359999999</v>
      </c>
      <c r="S40" s="236">
        <v>61712157.990000002</v>
      </c>
      <c r="T40" s="236">
        <v>0</v>
      </c>
      <c r="U40" s="237"/>
      <c r="V40" s="237"/>
      <c r="W40" s="237"/>
      <c r="X40" s="237"/>
    </row>
    <row r="41" spans="1:24" ht="15" hidden="1" customHeight="1" outlineLevel="2" x14ac:dyDescent="0.2">
      <c r="A41" s="234">
        <v>36</v>
      </c>
      <c r="B41" s="235" t="s">
        <v>229</v>
      </c>
      <c r="C41" s="235" t="s">
        <v>300</v>
      </c>
      <c r="D41" s="235" t="s">
        <v>301</v>
      </c>
      <c r="E41" s="235" t="s">
        <v>308</v>
      </c>
      <c r="F41" s="235" t="s">
        <v>309</v>
      </c>
      <c r="G41" s="236">
        <v>37683096.579999998</v>
      </c>
      <c r="H41" s="236">
        <v>17386426.27</v>
      </c>
      <c r="I41" s="236">
        <v>20296670.309999999</v>
      </c>
      <c r="J41" s="236">
        <v>0</v>
      </c>
      <c r="K41" s="236">
        <v>20296670.309999999</v>
      </c>
      <c r="L41" s="236">
        <v>7182159.6799999997</v>
      </c>
      <c r="M41" s="236">
        <v>3313728.48</v>
      </c>
      <c r="N41" s="236">
        <v>3868431.2</v>
      </c>
      <c r="O41" s="236">
        <v>16711966.390000001</v>
      </c>
      <c r="P41" s="236">
        <v>7695119.25</v>
      </c>
      <c r="Q41" s="236">
        <v>9016847.1400000006</v>
      </c>
      <c r="R41" s="236">
        <v>33181948.649999999</v>
      </c>
      <c r="S41" s="236">
        <v>31891231.48</v>
      </c>
      <c r="T41" s="236">
        <v>0</v>
      </c>
      <c r="U41" s="237"/>
      <c r="V41" s="237"/>
      <c r="W41" s="237"/>
      <c r="X41" s="237"/>
    </row>
    <row r="42" spans="1:24" ht="15" hidden="1" customHeight="1" outlineLevel="2" x14ac:dyDescent="0.2">
      <c r="A42" s="234">
        <v>37</v>
      </c>
      <c r="B42" s="235" t="s">
        <v>229</v>
      </c>
      <c r="C42" s="235" t="s">
        <v>300</v>
      </c>
      <c r="D42" s="235" t="s">
        <v>301</v>
      </c>
      <c r="E42" s="235" t="s">
        <v>310</v>
      </c>
      <c r="F42" s="235" t="s">
        <v>311</v>
      </c>
      <c r="G42" s="236">
        <v>54718849.840000004</v>
      </c>
      <c r="H42" s="236">
        <v>20772081.489999998</v>
      </c>
      <c r="I42" s="236">
        <v>33946768.350000001</v>
      </c>
      <c r="J42" s="236">
        <v>0</v>
      </c>
      <c r="K42" s="236">
        <v>33946768.350000001</v>
      </c>
      <c r="L42" s="236">
        <v>10429066.41</v>
      </c>
      <c r="M42" s="236">
        <v>3960228.76</v>
      </c>
      <c r="N42" s="236">
        <v>6468837.6500000004</v>
      </c>
      <c r="O42" s="236">
        <v>22584475.390000001</v>
      </c>
      <c r="P42" s="236">
        <v>8518980.75</v>
      </c>
      <c r="Q42" s="236">
        <v>14065494.640000001</v>
      </c>
      <c r="R42" s="236">
        <v>54481100.640000001</v>
      </c>
      <c r="S42" s="236">
        <v>47551222.770000003</v>
      </c>
      <c r="T42" s="236">
        <v>0</v>
      </c>
      <c r="U42" s="237"/>
      <c r="V42" s="237"/>
      <c r="W42" s="237"/>
      <c r="X42" s="237"/>
    </row>
    <row r="43" spans="1:24" ht="15" hidden="1" customHeight="1" outlineLevel="2" x14ac:dyDescent="0.2">
      <c r="A43" s="234">
        <v>38</v>
      </c>
      <c r="B43" s="235" t="s">
        <v>229</v>
      </c>
      <c r="C43" s="235" t="s">
        <v>300</v>
      </c>
      <c r="D43" s="235" t="s">
        <v>301</v>
      </c>
      <c r="E43" s="235" t="s">
        <v>312</v>
      </c>
      <c r="F43" s="235" t="s">
        <v>313</v>
      </c>
      <c r="G43" s="236">
        <v>44167238.18</v>
      </c>
      <c r="H43" s="236">
        <v>24097447.890000001</v>
      </c>
      <c r="I43" s="236">
        <v>20069790.289999999</v>
      </c>
      <c r="J43" s="236">
        <v>0</v>
      </c>
      <c r="K43" s="236">
        <v>20069790.289999999</v>
      </c>
      <c r="L43" s="236">
        <v>8435960.0999999996</v>
      </c>
      <c r="M43" s="236">
        <v>4601154.54</v>
      </c>
      <c r="N43" s="236">
        <v>3834805.56</v>
      </c>
      <c r="O43" s="236">
        <v>14592273.02</v>
      </c>
      <c r="P43" s="236">
        <v>7934793.5700000003</v>
      </c>
      <c r="Q43" s="236">
        <v>6657479.4500000002</v>
      </c>
      <c r="R43" s="236">
        <v>30562075.300000001</v>
      </c>
      <c r="S43" s="236">
        <v>30562075.300000001</v>
      </c>
      <c r="T43" s="236">
        <v>1650291.77</v>
      </c>
      <c r="U43" s="237"/>
      <c r="V43" s="237"/>
      <c r="W43" s="237"/>
      <c r="X43" s="237"/>
    </row>
    <row r="44" spans="1:24" ht="15" hidden="1" customHeight="1" outlineLevel="2" x14ac:dyDescent="0.2">
      <c r="A44" s="234">
        <v>39</v>
      </c>
      <c r="B44" s="235" t="s">
        <v>229</v>
      </c>
      <c r="C44" s="235" t="s">
        <v>300</v>
      </c>
      <c r="D44" s="235" t="s">
        <v>301</v>
      </c>
      <c r="E44" s="235" t="s">
        <v>314</v>
      </c>
      <c r="F44" s="235" t="s">
        <v>315</v>
      </c>
      <c r="G44" s="236">
        <v>47755387.049999997</v>
      </c>
      <c r="H44" s="236">
        <v>19462718.550000001</v>
      </c>
      <c r="I44" s="236">
        <v>28292668.5</v>
      </c>
      <c r="J44" s="236">
        <v>0</v>
      </c>
      <c r="K44" s="236">
        <v>28292668.5</v>
      </c>
      <c r="L44" s="236">
        <v>9101874.4800000004</v>
      </c>
      <c r="M44" s="236">
        <v>3710754.23</v>
      </c>
      <c r="N44" s="236">
        <v>5391120.25</v>
      </c>
      <c r="O44" s="236">
        <v>19841772.969999999</v>
      </c>
      <c r="P44" s="236">
        <v>8061832.2199999997</v>
      </c>
      <c r="Q44" s="236">
        <v>11779940.75</v>
      </c>
      <c r="R44" s="236">
        <v>45463729.5</v>
      </c>
      <c r="S44" s="236">
        <v>41342356.469999999</v>
      </c>
      <c r="T44" s="236">
        <v>0</v>
      </c>
      <c r="U44" s="237"/>
      <c r="V44" s="237"/>
      <c r="W44" s="237"/>
      <c r="X44" s="237"/>
    </row>
    <row r="45" spans="1:24" ht="15" hidden="1" customHeight="1" outlineLevel="2" x14ac:dyDescent="0.2">
      <c r="A45" s="234">
        <v>40</v>
      </c>
      <c r="B45" s="235" t="s">
        <v>229</v>
      </c>
      <c r="C45" s="235" t="s">
        <v>300</v>
      </c>
      <c r="D45" s="235" t="s">
        <v>301</v>
      </c>
      <c r="E45" s="235" t="s">
        <v>316</v>
      </c>
      <c r="F45" s="235" t="s">
        <v>317</v>
      </c>
      <c r="G45" s="236">
        <v>57899461.020000003</v>
      </c>
      <c r="H45" s="236">
        <v>25605616.460000001</v>
      </c>
      <c r="I45" s="236">
        <v>32293844.559999999</v>
      </c>
      <c r="J45" s="236">
        <v>0</v>
      </c>
      <c r="K45" s="236">
        <v>32293844.559999999</v>
      </c>
      <c r="L45" s="236">
        <v>11035270.77</v>
      </c>
      <c r="M45" s="236">
        <v>4881735.26</v>
      </c>
      <c r="N45" s="236">
        <v>6153535.5099999998</v>
      </c>
      <c r="O45" s="236">
        <v>43407006.039999999</v>
      </c>
      <c r="P45" s="236">
        <v>18972985.280000001</v>
      </c>
      <c r="Q45" s="236">
        <v>24434020.760000002</v>
      </c>
      <c r="R45" s="236">
        <v>62881400.829999998</v>
      </c>
      <c r="S45" s="236">
        <v>50363900.649999999</v>
      </c>
      <c r="T45" s="236">
        <v>0</v>
      </c>
      <c r="U45" s="237"/>
      <c r="V45" s="237"/>
      <c r="W45" s="237"/>
      <c r="X45" s="237"/>
    </row>
    <row r="46" spans="1:24" ht="15" hidden="1" customHeight="1" outlineLevel="2" x14ac:dyDescent="0.2">
      <c r="A46" s="234">
        <v>41</v>
      </c>
      <c r="B46" s="235" t="s">
        <v>229</v>
      </c>
      <c r="C46" s="235" t="s">
        <v>300</v>
      </c>
      <c r="D46" s="235" t="s">
        <v>301</v>
      </c>
      <c r="E46" s="235" t="s">
        <v>318</v>
      </c>
      <c r="F46" s="235" t="s">
        <v>319</v>
      </c>
      <c r="G46" s="236">
        <v>23777311.120000001</v>
      </c>
      <c r="H46" s="236">
        <v>12844719.52</v>
      </c>
      <c r="I46" s="236">
        <v>10932591.6</v>
      </c>
      <c r="J46" s="236">
        <v>0</v>
      </c>
      <c r="K46" s="236">
        <v>10932591.6</v>
      </c>
      <c r="L46" s="236">
        <v>4558449.6900000004</v>
      </c>
      <c r="M46" s="236">
        <v>2462963.06</v>
      </c>
      <c r="N46" s="236">
        <v>2095486.63</v>
      </c>
      <c r="O46" s="236">
        <v>8471958.5899999999</v>
      </c>
      <c r="P46" s="236">
        <v>4538917.42</v>
      </c>
      <c r="Q46" s="236">
        <v>3933041.17</v>
      </c>
      <c r="R46" s="236">
        <v>16961119.399999999</v>
      </c>
      <c r="S46" s="236">
        <v>16961119.399999999</v>
      </c>
      <c r="T46" s="236">
        <v>0</v>
      </c>
      <c r="U46" s="237"/>
      <c r="V46" s="237"/>
      <c r="W46" s="237"/>
      <c r="X46" s="237"/>
    </row>
    <row r="47" spans="1:24" ht="15" hidden="1" customHeight="1" outlineLevel="2" x14ac:dyDescent="0.2">
      <c r="A47" s="234">
        <v>42</v>
      </c>
      <c r="B47" s="235" t="s">
        <v>229</v>
      </c>
      <c r="C47" s="235" t="s">
        <v>300</v>
      </c>
      <c r="D47" s="235" t="s">
        <v>301</v>
      </c>
      <c r="E47" s="235" t="s">
        <v>320</v>
      </c>
      <c r="F47" s="235" t="s">
        <v>321</v>
      </c>
      <c r="G47" s="236">
        <v>55025275.700000003</v>
      </c>
      <c r="H47" s="236">
        <v>27722526.48</v>
      </c>
      <c r="I47" s="236">
        <v>27302749.219999999</v>
      </c>
      <c r="J47" s="236">
        <v>0</v>
      </c>
      <c r="K47" s="236">
        <v>27302749.219999999</v>
      </c>
      <c r="L47" s="236">
        <v>10487755.9</v>
      </c>
      <c r="M47" s="236">
        <v>5282631.2699999996</v>
      </c>
      <c r="N47" s="236">
        <v>5205124.63</v>
      </c>
      <c r="O47" s="236">
        <v>16049203.26</v>
      </c>
      <c r="P47" s="236">
        <v>8040928.25</v>
      </c>
      <c r="Q47" s="236">
        <v>8008275.0099999998</v>
      </c>
      <c r="R47" s="236">
        <v>40516148.859999999</v>
      </c>
      <c r="S47" s="236">
        <v>40516148.859999999</v>
      </c>
      <c r="T47" s="236">
        <v>4146588.16</v>
      </c>
      <c r="U47" s="237"/>
      <c r="V47" s="237"/>
      <c r="W47" s="237"/>
      <c r="X47" s="237"/>
    </row>
    <row r="48" spans="1:24" ht="15" hidden="1" customHeight="1" outlineLevel="2" x14ac:dyDescent="0.2">
      <c r="A48" s="234">
        <v>43</v>
      </c>
      <c r="B48" s="235" t="s">
        <v>229</v>
      </c>
      <c r="C48" s="235" t="s">
        <v>300</v>
      </c>
      <c r="D48" s="235" t="s">
        <v>301</v>
      </c>
      <c r="E48" s="235" t="s">
        <v>322</v>
      </c>
      <c r="F48" s="235" t="s">
        <v>323</v>
      </c>
      <c r="G48" s="236">
        <v>34168101.909999996</v>
      </c>
      <c r="H48" s="236">
        <v>13422749.039999999</v>
      </c>
      <c r="I48" s="236">
        <v>20745352.870000001</v>
      </c>
      <c r="J48" s="236">
        <v>0</v>
      </c>
      <c r="K48" s="236">
        <v>20745352.870000001</v>
      </c>
      <c r="L48" s="236">
        <v>6515894.2199999997</v>
      </c>
      <c r="M48" s="236">
        <v>2559201.1800000002</v>
      </c>
      <c r="N48" s="236">
        <v>3956693.04</v>
      </c>
      <c r="O48" s="236">
        <v>17240986.469999999</v>
      </c>
      <c r="P48" s="236">
        <v>6726134.7800000003</v>
      </c>
      <c r="Q48" s="236">
        <v>10514851.689999999</v>
      </c>
      <c r="R48" s="236">
        <v>35216897.600000001</v>
      </c>
      <c r="S48" s="236">
        <v>35216897.600000001</v>
      </c>
      <c r="T48" s="236">
        <v>0</v>
      </c>
      <c r="U48" s="237"/>
      <c r="V48" s="237"/>
      <c r="W48" s="237"/>
      <c r="X48" s="237"/>
    </row>
    <row r="49" spans="1:24" ht="15" hidden="1" customHeight="1" outlineLevel="2" x14ac:dyDescent="0.2">
      <c r="A49" s="234">
        <v>44</v>
      </c>
      <c r="B49" s="235" t="s">
        <v>229</v>
      </c>
      <c r="C49" s="235" t="s">
        <v>300</v>
      </c>
      <c r="D49" s="235" t="s">
        <v>301</v>
      </c>
      <c r="E49" s="235" t="s">
        <v>324</v>
      </c>
      <c r="F49" s="235" t="s">
        <v>325</v>
      </c>
      <c r="G49" s="236">
        <v>49414836.359999999</v>
      </c>
      <c r="H49" s="236">
        <v>32777184.77</v>
      </c>
      <c r="I49" s="236">
        <v>16637651.59</v>
      </c>
      <c r="J49" s="236">
        <v>0</v>
      </c>
      <c r="K49" s="236">
        <v>16637651.59</v>
      </c>
      <c r="L49" s="236">
        <v>9418155.0199999996</v>
      </c>
      <c r="M49" s="236">
        <v>6249098.9800000004</v>
      </c>
      <c r="N49" s="236">
        <v>3169056.04</v>
      </c>
      <c r="O49" s="236">
        <v>15075439.59</v>
      </c>
      <c r="P49" s="236">
        <v>9909495.25</v>
      </c>
      <c r="Q49" s="236">
        <v>5165944.34</v>
      </c>
      <c r="R49" s="236">
        <v>24972651.969999999</v>
      </c>
      <c r="S49" s="236">
        <v>24904567.079999998</v>
      </c>
      <c r="T49" s="236">
        <v>8961703.8200000003</v>
      </c>
      <c r="U49" s="237"/>
      <c r="V49" s="237"/>
      <c r="W49" s="237"/>
      <c r="X49" s="237"/>
    </row>
    <row r="50" spans="1:24" ht="15" hidden="1" customHeight="1" outlineLevel="2" x14ac:dyDescent="0.2">
      <c r="A50" s="234">
        <v>45</v>
      </c>
      <c r="B50" s="235" t="s">
        <v>229</v>
      </c>
      <c r="C50" s="235" t="s">
        <v>300</v>
      </c>
      <c r="D50" s="235" t="s">
        <v>301</v>
      </c>
      <c r="E50" s="235" t="s">
        <v>326</v>
      </c>
      <c r="F50" s="235" t="s">
        <v>327</v>
      </c>
      <c r="G50" s="236">
        <v>37591844.020000003</v>
      </c>
      <c r="H50" s="236">
        <v>16998781.41</v>
      </c>
      <c r="I50" s="236">
        <v>20593062.609999999</v>
      </c>
      <c r="J50" s="236">
        <v>0</v>
      </c>
      <c r="K50" s="236">
        <v>20593062.609999999</v>
      </c>
      <c r="L50" s="236">
        <v>7167230.8200000003</v>
      </c>
      <c r="M50" s="236">
        <v>3241664.01</v>
      </c>
      <c r="N50" s="236">
        <v>3925566.81</v>
      </c>
      <c r="O50" s="236">
        <v>12232048.52</v>
      </c>
      <c r="P50" s="236">
        <v>5507481.5800000001</v>
      </c>
      <c r="Q50" s="236">
        <v>6724566.9400000004</v>
      </c>
      <c r="R50" s="236">
        <v>31243196.359999999</v>
      </c>
      <c r="S50" s="236">
        <v>31243196.359999999</v>
      </c>
      <c r="T50" s="236">
        <v>2403535.25</v>
      </c>
      <c r="U50" s="237"/>
      <c r="V50" s="237"/>
      <c r="W50" s="237"/>
      <c r="X50" s="237"/>
    </row>
    <row r="51" spans="1:24" ht="15" hidden="1" customHeight="1" outlineLevel="1" x14ac:dyDescent="0.2">
      <c r="A51" s="239"/>
      <c r="B51" s="240"/>
      <c r="C51" s="241"/>
      <c r="D51" s="242" t="s">
        <v>328</v>
      </c>
      <c r="E51" s="240"/>
      <c r="F51" s="240"/>
      <c r="G51" s="243">
        <f t="shared" ref="G51:T51" si="2">SUBTOTAL(9,G38:G50)</f>
        <v>0</v>
      </c>
      <c r="H51" s="243">
        <f t="shared" si="2"/>
        <v>0</v>
      </c>
      <c r="I51" s="243">
        <f t="shared" si="2"/>
        <v>0</v>
      </c>
      <c r="J51" s="243">
        <f t="shared" si="2"/>
        <v>0</v>
      </c>
      <c r="K51" s="243">
        <f t="shared" si="2"/>
        <v>0</v>
      </c>
      <c r="L51" s="243">
        <f t="shared" si="2"/>
        <v>0</v>
      </c>
      <c r="M51" s="243">
        <f t="shared" si="2"/>
        <v>0</v>
      </c>
      <c r="N51" s="243">
        <f t="shared" si="2"/>
        <v>0</v>
      </c>
      <c r="O51" s="243">
        <f t="shared" si="2"/>
        <v>0</v>
      </c>
      <c r="P51" s="243">
        <f t="shared" si="2"/>
        <v>0</v>
      </c>
      <c r="Q51" s="243">
        <f t="shared" si="2"/>
        <v>0</v>
      </c>
      <c r="R51" s="243">
        <f t="shared" si="2"/>
        <v>0</v>
      </c>
      <c r="S51" s="243">
        <f t="shared" si="2"/>
        <v>0</v>
      </c>
      <c r="T51" s="243">
        <f t="shared" si="2"/>
        <v>0</v>
      </c>
      <c r="U51" s="237"/>
      <c r="V51" s="237"/>
      <c r="W51" s="237"/>
      <c r="X51" s="237"/>
    </row>
    <row r="52" spans="1:24" ht="15" hidden="1" customHeight="1" outlineLevel="2" x14ac:dyDescent="0.2">
      <c r="A52" s="244">
        <v>46</v>
      </c>
      <c r="B52" s="245" t="s">
        <v>229</v>
      </c>
      <c r="C52" s="235" t="s">
        <v>329</v>
      </c>
      <c r="D52" s="245" t="s">
        <v>330</v>
      </c>
      <c r="E52" s="245" t="s">
        <v>331</v>
      </c>
      <c r="F52" s="245" t="s">
        <v>332</v>
      </c>
      <c r="G52" s="246">
        <v>89316784.140000001</v>
      </c>
      <c r="H52" s="246">
        <v>65088095.990000002</v>
      </c>
      <c r="I52" s="246">
        <v>24228688.149999999</v>
      </c>
      <c r="J52" s="246">
        <v>0</v>
      </c>
      <c r="K52" s="246">
        <v>24228688.149999999</v>
      </c>
      <c r="L52" s="246">
        <v>17014169.620000001</v>
      </c>
      <c r="M52" s="246">
        <v>12399121.83</v>
      </c>
      <c r="N52" s="246">
        <v>4615047.79</v>
      </c>
      <c r="O52" s="246">
        <v>303465449.98000002</v>
      </c>
      <c r="P52" s="246">
        <v>214256825.18000001</v>
      </c>
      <c r="Q52" s="246">
        <v>89208624.799999997</v>
      </c>
      <c r="R52" s="246">
        <v>118052360.73999999</v>
      </c>
      <c r="S52" s="246">
        <v>112566497.19</v>
      </c>
      <c r="T52" s="246">
        <v>1500000</v>
      </c>
      <c r="U52" s="237"/>
      <c r="V52" s="237"/>
      <c r="W52" s="237"/>
      <c r="X52" s="237"/>
    </row>
    <row r="53" spans="1:24" ht="15" hidden="1" customHeight="1" outlineLevel="2" x14ac:dyDescent="0.2">
      <c r="A53" s="234">
        <v>47</v>
      </c>
      <c r="B53" s="235" t="s">
        <v>229</v>
      </c>
      <c r="C53" s="235" t="s">
        <v>329</v>
      </c>
      <c r="D53" s="235" t="s">
        <v>330</v>
      </c>
      <c r="E53" s="235" t="s">
        <v>333</v>
      </c>
      <c r="F53" s="235" t="s">
        <v>334</v>
      </c>
      <c r="G53" s="236">
        <v>50553671.920000002</v>
      </c>
      <c r="H53" s="236">
        <v>29479758.73</v>
      </c>
      <c r="I53" s="236">
        <v>21073913.190000001</v>
      </c>
      <c r="J53" s="236">
        <v>0</v>
      </c>
      <c r="K53" s="236">
        <v>21073913.190000001</v>
      </c>
      <c r="L53" s="236">
        <v>9630400.5199999996</v>
      </c>
      <c r="M53" s="236">
        <v>5617567.8300000001</v>
      </c>
      <c r="N53" s="236">
        <v>4012832.69</v>
      </c>
      <c r="O53" s="236">
        <v>25801539.859999999</v>
      </c>
      <c r="P53" s="236">
        <v>14792263.439999999</v>
      </c>
      <c r="Q53" s="236">
        <v>11009276.42</v>
      </c>
      <c r="R53" s="236">
        <v>36096022.299999997</v>
      </c>
      <c r="S53" s="236">
        <v>36096022.299999997</v>
      </c>
      <c r="T53" s="236">
        <v>2000000</v>
      </c>
      <c r="U53" s="237"/>
      <c r="V53" s="237"/>
      <c r="W53" s="237"/>
      <c r="X53" s="237"/>
    </row>
    <row r="54" spans="1:24" ht="15" hidden="1" customHeight="1" outlineLevel="2" x14ac:dyDescent="0.2">
      <c r="A54" s="234">
        <v>48</v>
      </c>
      <c r="B54" s="235" t="s">
        <v>229</v>
      </c>
      <c r="C54" s="235" t="s">
        <v>329</v>
      </c>
      <c r="D54" s="235" t="s">
        <v>330</v>
      </c>
      <c r="E54" s="235" t="s">
        <v>335</v>
      </c>
      <c r="F54" s="235" t="s">
        <v>336</v>
      </c>
      <c r="G54" s="236">
        <v>56321925.140000001</v>
      </c>
      <c r="H54" s="236">
        <v>25976309.789999999</v>
      </c>
      <c r="I54" s="236">
        <v>30345615.350000001</v>
      </c>
      <c r="J54" s="236">
        <v>0</v>
      </c>
      <c r="K54" s="236">
        <v>30345615.350000001</v>
      </c>
      <c r="L54" s="236">
        <v>10740931.01</v>
      </c>
      <c r="M54" s="236">
        <v>4954630.99</v>
      </c>
      <c r="N54" s="236">
        <v>5786300.0199999996</v>
      </c>
      <c r="O54" s="236">
        <v>18694669.66</v>
      </c>
      <c r="P54" s="236">
        <v>8516758.2200000007</v>
      </c>
      <c r="Q54" s="236">
        <v>10177911.439999999</v>
      </c>
      <c r="R54" s="236">
        <v>46309826.810000002</v>
      </c>
      <c r="S54" s="236">
        <v>46309826.810000002</v>
      </c>
      <c r="T54" s="236">
        <v>2000000</v>
      </c>
      <c r="U54" s="237"/>
      <c r="V54" s="237"/>
      <c r="W54" s="237"/>
      <c r="X54" s="237"/>
    </row>
    <row r="55" spans="1:24" ht="15" hidden="1" customHeight="1" outlineLevel="2" x14ac:dyDescent="0.2">
      <c r="A55" s="234">
        <v>49</v>
      </c>
      <c r="B55" s="235" t="s">
        <v>229</v>
      </c>
      <c r="C55" s="235" t="s">
        <v>329</v>
      </c>
      <c r="D55" s="235" t="s">
        <v>330</v>
      </c>
      <c r="E55" s="235" t="s">
        <v>337</v>
      </c>
      <c r="F55" s="235" t="s">
        <v>338</v>
      </c>
      <c r="G55" s="236">
        <v>64701387.780000001</v>
      </c>
      <c r="H55" s="236">
        <v>42764213.649999999</v>
      </c>
      <c r="I55" s="236">
        <v>21937174.129999999</v>
      </c>
      <c r="J55" s="236">
        <v>0</v>
      </c>
      <c r="K55" s="236">
        <v>21937174.129999999</v>
      </c>
      <c r="L55" s="236">
        <v>12325123.4</v>
      </c>
      <c r="M55" s="236">
        <v>8146698.8300000001</v>
      </c>
      <c r="N55" s="236">
        <v>4178424.57</v>
      </c>
      <c r="O55" s="236">
        <v>13210534.23</v>
      </c>
      <c r="P55" s="236">
        <v>8640979.5199999996</v>
      </c>
      <c r="Q55" s="236">
        <v>4569554.71</v>
      </c>
      <c r="R55" s="236">
        <v>30685153.41</v>
      </c>
      <c r="S55" s="236">
        <v>28770921.510000002</v>
      </c>
      <c r="T55" s="236">
        <v>6500000</v>
      </c>
      <c r="U55" s="237"/>
      <c r="V55" s="237"/>
      <c r="W55" s="237"/>
      <c r="X55" s="237"/>
    </row>
    <row r="56" spans="1:24" ht="15" hidden="1" customHeight="1" outlineLevel="2" x14ac:dyDescent="0.2">
      <c r="A56" s="234">
        <v>50</v>
      </c>
      <c r="B56" s="235" t="s">
        <v>229</v>
      </c>
      <c r="C56" s="235" t="s">
        <v>329</v>
      </c>
      <c r="D56" s="235" t="s">
        <v>330</v>
      </c>
      <c r="E56" s="235" t="s">
        <v>339</v>
      </c>
      <c r="F56" s="235" t="s">
        <v>340</v>
      </c>
      <c r="G56" s="236">
        <v>50080298.020000003</v>
      </c>
      <c r="H56" s="236">
        <v>28891615.440000001</v>
      </c>
      <c r="I56" s="236">
        <v>21188682.579999998</v>
      </c>
      <c r="J56" s="236">
        <v>0</v>
      </c>
      <c r="K56" s="236">
        <v>21188682.579999998</v>
      </c>
      <c r="L56" s="236">
        <v>9540725.0199999996</v>
      </c>
      <c r="M56" s="236">
        <v>5502567.9699999997</v>
      </c>
      <c r="N56" s="236">
        <v>4038157.05</v>
      </c>
      <c r="O56" s="236">
        <v>12940119.09</v>
      </c>
      <c r="P56" s="236">
        <v>7386894.5899999999</v>
      </c>
      <c r="Q56" s="236">
        <v>5553224.5</v>
      </c>
      <c r="R56" s="236">
        <v>30780064.129999999</v>
      </c>
      <c r="S56" s="236">
        <v>30780064.129999999</v>
      </c>
      <c r="T56" s="236">
        <v>2000000</v>
      </c>
      <c r="U56" s="237"/>
      <c r="V56" s="237"/>
      <c r="W56" s="237"/>
      <c r="X56" s="237"/>
    </row>
    <row r="57" spans="1:24" ht="15" hidden="1" customHeight="1" outlineLevel="2" x14ac:dyDescent="0.2">
      <c r="A57" s="234">
        <v>51</v>
      </c>
      <c r="B57" s="235" t="s">
        <v>229</v>
      </c>
      <c r="C57" s="235" t="s">
        <v>329</v>
      </c>
      <c r="D57" s="235" t="s">
        <v>330</v>
      </c>
      <c r="E57" s="235" t="s">
        <v>341</v>
      </c>
      <c r="F57" s="235" t="s">
        <v>342</v>
      </c>
      <c r="G57" s="236">
        <v>49988363.390000001</v>
      </c>
      <c r="H57" s="236">
        <v>20567594.239999998</v>
      </c>
      <c r="I57" s="236">
        <v>29420769.149999999</v>
      </c>
      <c r="J57" s="236">
        <v>0</v>
      </c>
      <c r="K57" s="236">
        <v>29420769.149999999</v>
      </c>
      <c r="L57" s="236">
        <v>9522403.9000000004</v>
      </c>
      <c r="M57" s="236">
        <v>3919431.61</v>
      </c>
      <c r="N57" s="236">
        <v>5602972.29</v>
      </c>
      <c r="O57" s="236">
        <v>17044601.690000001</v>
      </c>
      <c r="P57" s="236">
        <v>6918676.1500000004</v>
      </c>
      <c r="Q57" s="236">
        <v>10125925.539999999</v>
      </c>
      <c r="R57" s="236">
        <v>45149666.979999997</v>
      </c>
      <c r="S57" s="236">
        <v>40833105.030000001</v>
      </c>
      <c r="T57" s="236">
        <v>2000000</v>
      </c>
      <c r="U57" s="237"/>
      <c r="V57" s="237"/>
      <c r="W57" s="237"/>
      <c r="X57" s="237"/>
    </row>
    <row r="58" spans="1:24" ht="15" hidden="1" customHeight="1" outlineLevel="2" x14ac:dyDescent="0.2">
      <c r="A58" s="234">
        <v>52</v>
      </c>
      <c r="B58" s="235" t="s">
        <v>229</v>
      </c>
      <c r="C58" s="235" t="s">
        <v>329</v>
      </c>
      <c r="D58" s="235" t="s">
        <v>330</v>
      </c>
      <c r="E58" s="235" t="s">
        <v>343</v>
      </c>
      <c r="F58" s="235" t="s">
        <v>344</v>
      </c>
      <c r="G58" s="236">
        <v>29057533.760000002</v>
      </c>
      <c r="H58" s="236">
        <v>18649796.02</v>
      </c>
      <c r="I58" s="236">
        <v>10407737.74</v>
      </c>
      <c r="J58" s="236">
        <v>0</v>
      </c>
      <c r="K58" s="236">
        <v>10407737.74</v>
      </c>
      <c r="L58" s="236">
        <v>5588537.2400000002</v>
      </c>
      <c r="M58" s="236">
        <v>3587316.34</v>
      </c>
      <c r="N58" s="236">
        <v>2001220.9</v>
      </c>
      <c r="O58" s="236">
        <v>12736776.09</v>
      </c>
      <c r="P58" s="236">
        <v>8112433.6399999997</v>
      </c>
      <c r="Q58" s="236">
        <v>4624342.45</v>
      </c>
      <c r="R58" s="236">
        <v>17033301.09</v>
      </c>
      <c r="S58" s="236">
        <v>17033301.09</v>
      </c>
      <c r="T58" s="236">
        <v>2000000</v>
      </c>
      <c r="U58" s="237"/>
      <c r="V58" s="237"/>
      <c r="W58" s="237"/>
      <c r="X58" s="237"/>
    </row>
    <row r="59" spans="1:24" ht="15" hidden="1" customHeight="1" outlineLevel="2" x14ac:dyDescent="0.2">
      <c r="A59" s="234">
        <v>53</v>
      </c>
      <c r="B59" s="235" t="s">
        <v>229</v>
      </c>
      <c r="C59" s="235" t="s">
        <v>329</v>
      </c>
      <c r="D59" s="235" t="s">
        <v>330</v>
      </c>
      <c r="E59" s="235" t="s">
        <v>345</v>
      </c>
      <c r="F59" s="235" t="s">
        <v>346</v>
      </c>
      <c r="G59" s="236">
        <v>45359571.719999999</v>
      </c>
      <c r="H59" s="236">
        <v>29432599.530000001</v>
      </c>
      <c r="I59" s="236">
        <v>15926972.189999999</v>
      </c>
      <c r="J59" s="236">
        <v>0</v>
      </c>
      <c r="K59" s="236">
        <v>15926972.189999999</v>
      </c>
      <c r="L59" s="236">
        <v>8670654.5800000001</v>
      </c>
      <c r="M59" s="236">
        <v>5626480.2800000003</v>
      </c>
      <c r="N59" s="236">
        <v>3044174.3</v>
      </c>
      <c r="O59" s="236">
        <v>17664545.649999999</v>
      </c>
      <c r="P59" s="236">
        <v>11211317.189999999</v>
      </c>
      <c r="Q59" s="236">
        <v>6453228.46</v>
      </c>
      <c r="R59" s="236">
        <v>25424374.949999999</v>
      </c>
      <c r="S59" s="236">
        <v>25424374.949999999</v>
      </c>
      <c r="T59" s="236">
        <v>3000000</v>
      </c>
      <c r="U59" s="237"/>
      <c r="V59" s="237"/>
      <c r="W59" s="237"/>
      <c r="X59" s="237"/>
    </row>
    <row r="60" spans="1:24" ht="15" hidden="1" customHeight="1" outlineLevel="1" x14ac:dyDescent="0.2">
      <c r="A60" s="239"/>
      <c r="B60" s="240"/>
      <c r="C60" s="241"/>
      <c r="D60" s="242" t="s">
        <v>347</v>
      </c>
      <c r="E60" s="240"/>
      <c r="F60" s="240"/>
      <c r="G60" s="243">
        <f t="shared" ref="G60:T60" si="3">SUBTOTAL(9,G52:G59)</f>
        <v>0</v>
      </c>
      <c r="H60" s="243">
        <f t="shared" si="3"/>
        <v>0</v>
      </c>
      <c r="I60" s="243">
        <f t="shared" si="3"/>
        <v>0</v>
      </c>
      <c r="J60" s="243">
        <f t="shared" si="3"/>
        <v>0</v>
      </c>
      <c r="K60" s="243">
        <f t="shared" si="3"/>
        <v>0</v>
      </c>
      <c r="L60" s="243">
        <f t="shared" si="3"/>
        <v>0</v>
      </c>
      <c r="M60" s="243">
        <f t="shared" si="3"/>
        <v>0</v>
      </c>
      <c r="N60" s="243">
        <f t="shared" si="3"/>
        <v>0</v>
      </c>
      <c r="O60" s="243">
        <f t="shared" si="3"/>
        <v>0</v>
      </c>
      <c r="P60" s="243">
        <f t="shared" si="3"/>
        <v>0</v>
      </c>
      <c r="Q60" s="243">
        <f t="shared" si="3"/>
        <v>0</v>
      </c>
      <c r="R60" s="243">
        <f t="shared" si="3"/>
        <v>0</v>
      </c>
      <c r="S60" s="243">
        <f t="shared" si="3"/>
        <v>0</v>
      </c>
      <c r="T60" s="243">
        <f t="shared" si="3"/>
        <v>0</v>
      </c>
      <c r="U60" s="237"/>
      <c r="V60" s="237"/>
      <c r="W60" s="237"/>
      <c r="X60" s="237"/>
    </row>
    <row r="61" spans="1:24" ht="15" hidden="1" customHeight="1" outlineLevel="2" x14ac:dyDescent="0.2">
      <c r="A61" s="244">
        <v>54</v>
      </c>
      <c r="B61" s="245" t="s">
        <v>229</v>
      </c>
      <c r="C61" s="235" t="s">
        <v>348</v>
      </c>
      <c r="D61" s="245" t="s">
        <v>349</v>
      </c>
      <c r="E61" s="245" t="s">
        <v>350</v>
      </c>
      <c r="F61" s="245" t="s">
        <v>351</v>
      </c>
      <c r="G61" s="246">
        <v>79754619.650000006</v>
      </c>
      <c r="H61" s="246">
        <v>57153032.229999997</v>
      </c>
      <c r="I61" s="246">
        <v>22601587.420000002</v>
      </c>
      <c r="J61" s="246">
        <v>0</v>
      </c>
      <c r="K61" s="246">
        <v>22601587.420000002</v>
      </c>
      <c r="L61" s="246">
        <v>15004886.859999999</v>
      </c>
      <c r="M61" s="246">
        <v>10755940.75</v>
      </c>
      <c r="N61" s="246">
        <v>4248946.1100000003</v>
      </c>
      <c r="O61" s="246">
        <v>299160231.72000003</v>
      </c>
      <c r="P61" s="246">
        <v>208593360.02000001</v>
      </c>
      <c r="Q61" s="246">
        <v>90566871.700000003</v>
      </c>
      <c r="R61" s="246">
        <v>117417405.23</v>
      </c>
      <c r="S61" s="246">
        <v>108912292.44</v>
      </c>
      <c r="T61" s="246">
        <v>0</v>
      </c>
      <c r="U61" s="237"/>
      <c r="V61" s="237"/>
      <c r="W61" s="237"/>
      <c r="X61" s="237"/>
    </row>
    <row r="62" spans="1:24" ht="15" hidden="1" customHeight="1" outlineLevel="2" x14ac:dyDescent="0.2">
      <c r="A62" s="234">
        <v>55</v>
      </c>
      <c r="B62" s="235" t="s">
        <v>229</v>
      </c>
      <c r="C62" s="235" t="s">
        <v>348</v>
      </c>
      <c r="D62" s="235" t="s">
        <v>349</v>
      </c>
      <c r="E62" s="235" t="s">
        <v>352</v>
      </c>
      <c r="F62" s="235" t="s">
        <v>353</v>
      </c>
      <c r="G62" s="236">
        <v>20569909.760000002</v>
      </c>
      <c r="H62" s="236">
        <v>9967483.6899999995</v>
      </c>
      <c r="I62" s="236">
        <v>10602426.07</v>
      </c>
      <c r="J62" s="236">
        <v>0</v>
      </c>
      <c r="K62" s="236">
        <v>10602426.07</v>
      </c>
      <c r="L62" s="236">
        <v>3869984.84</v>
      </c>
      <c r="M62" s="236">
        <v>1875884.37</v>
      </c>
      <c r="N62" s="236">
        <v>1994100.47</v>
      </c>
      <c r="O62" s="236">
        <v>9565928.8200000003</v>
      </c>
      <c r="P62" s="236">
        <v>4582939.9400000004</v>
      </c>
      <c r="Q62" s="236">
        <v>4982988.88</v>
      </c>
      <c r="R62" s="236">
        <v>17579515.420000002</v>
      </c>
      <c r="S62" s="236">
        <v>17509384.280000001</v>
      </c>
      <c r="T62" s="236">
        <v>1000000</v>
      </c>
      <c r="U62" s="237"/>
      <c r="V62" s="237"/>
      <c r="W62" s="237"/>
      <c r="X62" s="237"/>
    </row>
    <row r="63" spans="1:24" ht="15" hidden="1" customHeight="1" outlineLevel="2" x14ac:dyDescent="0.2">
      <c r="A63" s="234">
        <v>56</v>
      </c>
      <c r="B63" s="235" t="s">
        <v>229</v>
      </c>
      <c r="C63" s="235" t="s">
        <v>348</v>
      </c>
      <c r="D63" s="235" t="s">
        <v>349</v>
      </c>
      <c r="E63" s="235" t="s">
        <v>354</v>
      </c>
      <c r="F63" s="235" t="s">
        <v>355</v>
      </c>
      <c r="G63" s="236">
        <v>16743738.07</v>
      </c>
      <c r="H63" s="236">
        <v>8173573.6299999999</v>
      </c>
      <c r="I63" s="236">
        <v>8570164.4399999995</v>
      </c>
      <c r="J63" s="236">
        <v>0</v>
      </c>
      <c r="K63" s="236">
        <v>8570164.4399999995</v>
      </c>
      <c r="L63" s="236">
        <v>3169682.47</v>
      </c>
      <c r="M63" s="236">
        <v>1546623.2</v>
      </c>
      <c r="N63" s="236">
        <v>1623059.27</v>
      </c>
      <c r="O63" s="236">
        <v>9530489.7599999998</v>
      </c>
      <c r="P63" s="236">
        <v>4626957.17</v>
      </c>
      <c r="Q63" s="236">
        <v>4903532.59</v>
      </c>
      <c r="R63" s="236">
        <v>15096756.300000001</v>
      </c>
      <c r="S63" s="236">
        <v>15096756.300000001</v>
      </c>
      <c r="T63" s="236">
        <v>700000</v>
      </c>
      <c r="U63" s="237"/>
      <c r="V63" s="237"/>
      <c r="W63" s="237"/>
      <c r="X63" s="237"/>
    </row>
    <row r="64" spans="1:24" ht="15" hidden="1" customHeight="1" outlineLevel="2" x14ac:dyDescent="0.2">
      <c r="A64" s="234">
        <v>57</v>
      </c>
      <c r="B64" s="235" t="s">
        <v>229</v>
      </c>
      <c r="C64" s="235" t="s">
        <v>348</v>
      </c>
      <c r="D64" s="235" t="s">
        <v>349</v>
      </c>
      <c r="E64" s="235" t="s">
        <v>356</v>
      </c>
      <c r="F64" s="235" t="s">
        <v>357</v>
      </c>
      <c r="G64" s="236">
        <v>36395439.490000002</v>
      </c>
      <c r="H64" s="236">
        <v>16884578.329999998</v>
      </c>
      <c r="I64" s="236">
        <v>19510861.16</v>
      </c>
      <c r="J64" s="236">
        <v>0</v>
      </c>
      <c r="K64" s="236">
        <v>19510861.16</v>
      </c>
      <c r="L64" s="236">
        <v>6847370.7699999996</v>
      </c>
      <c r="M64" s="236">
        <v>3175840.21</v>
      </c>
      <c r="N64" s="236">
        <v>3671530.56</v>
      </c>
      <c r="O64" s="236">
        <v>13368810.359999999</v>
      </c>
      <c r="P64" s="236">
        <v>6121281.46</v>
      </c>
      <c r="Q64" s="236">
        <v>7247528.9000000004</v>
      </c>
      <c r="R64" s="236">
        <v>30429920.620000001</v>
      </c>
      <c r="S64" s="236">
        <v>29070857.190000001</v>
      </c>
      <c r="T64" s="236">
        <v>700000</v>
      </c>
      <c r="U64" s="237"/>
      <c r="V64" s="237"/>
      <c r="W64" s="237"/>
      <c r="X64" s="237"/>
    </row>
    <row r="65" spans="1:24" ht="15" hidden="1" customHeight="1" outlineLevel="2" x14ac:dyDescent="0.2">
      <c r="A65" s="234">
        <v>58</v>
      </c>
      <c r="B65" s="235" t="s">
        <v>229</v>
      </c>
      <c r="C65" s="235" t="s">
        <v>348</v>
      </c>
      <c r="D65" s="235" t="s">
        <v>349</v>
      </c>
      <c r="E65" s="235" t="s">
        <v>358</v>
      </c>
      <c r="F65" s="235" t="s">
        <v>359</v>
      </c>
      <c r="G65" s="236">
        <v>48691258.659999996</v>
      </c>
      <c r="H65" s="236">
        <v>30043623.09</v>
      </c>
      <c r="I65" s="236">
        <v>18647635.57</v>
      </c>
      <c r="J65" s="236">
        <v>0</v>
      </c>
      <c r="K65" s="236">
        <v>18647635.57</v>
      </c>
      <c r="L65" s="236">
        <v>9160683.4900000002</v>
      </c>
      <c r="M65" s="236">
        <v>5651993.0999999996</v>
      </c>
      <c r="N65" s="236">
        <v>3508690.39</v>
      </c>
      <c r="O65" s="236">
        <v>15097454.779999999</v>
      </c>
      <c r="P65" s="236">
        <v>9232786.8100000005</v>
      </c>
      <c r="Q65" s="236">
        <v>5864667.9699999997</v>
      </c>
      <c r="R65" s="236">
        <v>28020993.93</v>
      </c>
      <c r="S65" s="236">
        <v>26147529.629999999</v>
      </c>
      <c r="T65" s="236">
        <v>700000</v>
      </c>
      <c r="U65" s="237"/>
      <c r="V65" s="237"/>
      <c r="W65" s="237"/>
      <c r="X65" s="237"/>
    </row>
    <row r="66" spans="1:24" ht="15" hidden="1" customHeight="1" outlineLevel="2" x14ac:dyDescent="0.2">
      <c r="A66" s="234">
        <v>59</v>
      </c>
      <c r="B66" s="235" t="s">
        <v>229</v>
      </c>
      <c r="C66" s="235" t="s">
        <v>348</v>
      </c>
      <c r="D66" s="235" t="s">
        <v>349</v>
      </c>
      <c r="E66" s="235" t="s">
        <v>360</v>
      </c>
      <c r="F66" s="235" t="s">
        <v>361</v>
      </c>
      <c r="G66" s="236">
        <v>64407955.340000004</v>
      </c>
      <c r="H66" s="236">
        <v>39838241.280000001</v>
      </c>
      <c r="I66" s="236">
        <v>24569714.059999999</v>
      </c>
      <c r="J66" s="236">
        <v>0</v>
      </c>
      <c r="K66" s="236">
        <v>24569714.059999999</v>
      </c>
      <c r="L66" s="236">
        <v>12117593.77</v>
      </c>
      <c r="M66" s="236">
        <v>7495559.5099999998</v>
      </c>
      <c r="N66" s="236">
        <v>4622034.26</v>
      </c>
      <c r="O66" s="236">
        <v>30158093.989999998</v>
      </c>
      <c r="P66" s="236">
        <v>18416721.210000001</v>
      </c>
      <c r="Q66" s="236">
        <v>11741372.779999999</v>
      </c>
      <c r="R66" s="236">
        <v>40933121.100000001</v>
      </c>
      <c r="S66" s="236">
        <v>39478631.140000001</v>
      </c>
      <c r="T66" s="236">
        <v>700000</v>
      </c>
      <c r="U66" s="237"/>
      <c r="V66" s="237"/>
      <c r="W66" s="237"/>
      <c r="X66" s="237"/>
    </row>
    <row r="67" spans="1:24" ht="15" hidden="1" customHeight="1" outlineLevel="2" x14ac:dyDescent="0.2">
      <c r="A67" s="234">
        <v>60</v>
      </c>
      <c r="B67" s="235" t="s">
        <v>229</v>
      </c>
      <c r="C67" s="235" t="s">
        <v>348</v>
      </c>
      <c r="D67" s="235" t="s">
        <v>349</v>
      </c>
      <c r="E67" s="235" t="s">
        <v>362</v>
      </c>
      <c r="F67" s="235" t="s">
        <v>363</v>
      </c>
      <c r="G67" s="236">
        <v>25214975.77</v>
      </c>
      <c r="H67" s="236">
        <v>13006404.470000001</v>
      </c>
      <c r="I67" s="236">
        <v>12208571.300000001</v>
      </c>
      <c r="J67" s="236">
        <v>0</v>
      </c>
      <c r="K67" s="236">
        <v>12208571.300000001</v>
      </c>
      <c r="L67" s="236">
        <v>4756368.63</v>
      </c>
      <c r="M67" s="236">
        <v>2454157.21</v>
      </c>
      <c r="N67" s="236">
        <v>2302211.42</v>
      </c>
      <c r="O67" s="236">
        <v>10833586.949999999</v>
      </c>
      <c r="P67" s="236">
        <v>5497228.3200000003</v>
      </c>
      <c r="Q67" s="236">
        <v>5336358.63</v>
      </c>
      <c r="R67" s="236">
        <v>19847141.350000001</v>
      </c>
      <c r="S67" s="236">
        <v>19847141.350000001</v>
      </c>
      <c r="T67" s="236">
        <v>3200000</v>
      </c>
      <c r="U67" s="237"/>
      <c r="V67" s="237"/>
      <c r="W67" s="237"/>
      <c r="X67" s="237"/>
    </row>
    <row r="68" spans="1:24" ht="15" hidden="1" customHeight="1" outlineLevel="2" x14ac:dyDescent="0.2">
      <c r="A68" s="234">
        <v>61</v>
      </c>
      <c r="B68" s="235" t="s">
        <v>229</v>
      </c>
      <c r="C68" s="235" t="s">
        <v>348</v>
      </c>
      <c r="D68" s="235" t="s">
        <v>349</v>
      </c>
      <c r="E68" s="235" t="s">
        <v>364</v>
      </c>
      <c r="F68" s="235" t="s">
        <v>365</v>
      </c>
      <c r="G68" s="236">
        <v>31473324.079999998</v>
      </c>
      <c r="H68" s="236">
        <v>17535704.550000001</v>
      </c>
      <c r="I68" s="236">
        <v>13937619.529999999</v>
      </c>
      <c r="J68" s="236">
        <v>0</v>
      </c>
      <c r="K68" s="236">
        <v>13937619.529999999</v>
      </c>
      <c r="L68" s="236">
        <v>5940707.0999999996</v>
      </c>
      <c r="M68" s="236">
        <v>3310659.25</v>
      </c>
      <c r="N68" s="236">
        <v>2630047.85</v>
      </c>
      <c r="O68" s="236">
        <v>13737146.34</v>
      </c>
      <c r="P68" s="236">
        <v>7546940.2000000002</v>
      </c>
      <c r="Q68" s="236">
        <v>6190206.1399999997</v>
      </c>
      <c r="R68" s="236">
        <v>22757873.52</v>
      </c>
      <c r="S68" s="236">
        <v>22757873.52</v>
      </c>
      <c r="T68" s="236">
        <v>1500000</v>
      </c>
      <c r="U68" s="237"/>
      <c r="V68" s="237"/>
      <c r="W68" s="237"/>
      <c r="X68" s="237"/>
    </row>
    <row r="69" spans="1:24" ht="15" hidden="1" customHeight="1" outlineLevel="2" x14ac:dyDescent="0.2">
      <c r="A69" s="234">
        <v>62</v>
      </c>
      <c r="B69" s="235" t="s">
        <v>229</v>
      </c>
      <c r="C69" s="235" t="s">
        <v>348</v>
      </c>
      <c r="D69" s="235" t="s">
        <v>349</v>
      </c>
      <c r="E69" s="235" t="s">
        <v>366</v>
      </c>
      <c r="F69" s="235" t="s">
        <v>367</v>
      </c>
      <c r="G69" s="236">
        <v>20233468.82</v>
      </c>
      <c r="H69" s="236">
        <v>11225473.380000001</v>
      </c>
      <c r="I69" s="236">
        <v>9007995.4399999995</v>
      </c>
      <c r="J69" s="236">
        <v>0</v>
      </c>
      <c r="K69" s="236">
        <v>9007995.4399999995</v>
      </c>
      <c r="L69" s="236">
        <v>3829415.23</v>
      </c>
      <c r="M69" s="236">
        <v>2125273.2400000002</v>
      </c>
      <c r="N69" s="236">
        <v>1704141.99</v>
      </c>
      <c r="O69" s="236">
        <v>8994877.2899999991</v>
      </c>
      <c r="P69" s="236">
        <v>4970574.38</v>
      </c>
      <c r="Q69" s="236">
        <v>4024302.91</v>
      </c>
      <c r="R69" s="236">
        <v>14736440.34</v>
      </c>
      <c r="S69" s="236">
        <v>14736440.34</v>
      </c>
      <c r="T69" s="236">
        <v>1000000</v>
      </c>
      <c r="U69" s="237"/>
      <c r="V69" s="237"/>
      <c r="W69" s="237"/>
      <c r="X69" s="237"/>
    </row>
    <row r="70" spans="1:24" ht="15" hidden="1" customHeight="1" outlineLevel="2" x14ac:dyDescent="0.2">
      <c r="A70" s="234">
        <v>63</v>
      </c>
      <c r="B70" s="235" t="s">
        <v>229</v>
      </c>
      <c r="C70" s="235" t="s">
        <v>348</v>
      </c>
      <c r="D70" s="235" t="s">
        <v>349</v>
      </c>
      <c r="E70" s="235" t="s">
        <v>368</v>
      </c>
      <c r="F70" s="235" t="s">
        <v>369</v>
      </c>
      <c r="G70" s="236">
        <v>20489024.420000002</v>
      </c>
      <c r="H70" s="236">
        <v>11786438.02</v>
      </c>
      <c r="I70" s="236">
        <v>8702586.4000000004</v>
      </c>
      <c r="J70" s="236">
        <v>0</v>
      </c>
      <c r="K70" s="236">
        <v>8702586.4000000004</v>
      </c>
      <c r="L70" s="236">
        <v>3866238.03</v>
      </c>
      <c r="M70" s="236">
        <v>2224241.25</v>
      </c>
      <c r="N70" s="236">
        <v>1641996.78</v>
      </c>
      <c r="O70" s="236">
        <v>11205517.550000001</v>
      </c>
      <c r="P70" s="236">
        <v>6395203.7300000004</v>
      </c>
      <c r="Q70" s="236">
        <v>4810313.82</v>
      </c>
      <c r="R70" s="236">
        <v>15154897</v>
      </c>
      <c r="S70" s="236">
        <v>15154897</v>
      </c>
      <c r="T70" s="236">
        <v>1000000</v>
      </c>
      <c r="U70" s="237"/>
      <c r="V70" s="237"/>
      <c r="W70" s="237"/>
      <c r="X70" s="237"/>
    </row>
    <row r="71" spans="1:24" ht="15" hidden="1" customHeight="1" outlineLevel="2" x14ac:dyDescent="0.2">
      <c r="A71" s="234">
        <v>64</v>
      </c>
      <c r="B71" s="235" t="s">
        <v>229</v>
      </c>
      <c r="C71" s="235" t="s">
        <v>348</v>
      </c>
      <c r="D71" s="235" t="s">
        <v>349</v>
      </c>
      <c r="E71" s="235" t="s">
        <v>370</v>
      </c>
      <c r="F71" s="235" t="s">
        <v>371</v>
      </c>
      <c r="G71" s="236">
        <v>20636598.949999999</v>
      </c>
      <c r="H71" s="236">
        <v>8086602.5</v>
      </c>
      <c r="I71" s="236">
        <v>12549996.449999999</v>
      </c>
      <c r="J71" s="236">
        <v>0</v>
      </c>
      <c r="K71" s="236">
        <v>12549996.449999999</v>
      </c>
      <c r="L71" s="236">
        <v>3882531.62</v>
      </c>
      <c r="M71" s="236">
        <v>1521229.89</v>
      </c>
      <c r="N71" s="236">
        <v>2361301.73</v>
      </c>
      <c r="O71" s="236">
        <v>6944148.5700000003</v>
      </c>
      <c r="P71" s="236">
        <v>2679969.61</v>
      </c>
      <c r="Q71" s="236">
        <v>4264178.96</v>
      </c>
      <c r="R71" s="236">
        <v>19175477.140000001</v>
      </c>
      <c r="S71" s="236">
        <v>18538051.239999998</v>
      </c>
      <c r="T71" s="236">
        <v>700000</v>
      </c>
      <c r="U71" s="237"/>
      <c r="V71" s="237"/>
      <c r="W71" s="237"/>
      <c r="X71" s="237"/>
    </row>
    <row r="72" spans="1:24" ht="15" hidden="1" customHeight="1" outlineLevel="2" x14ac:dyDescent="0.2">
      <c r="A72" s="234">
        <v>65</v>
      </c>
      <c r="B72" s="235" t="s">
        <v>229</v>
      </c>
      <c r="C72" s="235" t="s">
        <v>348</v>
      </c>
      <c r="D72" s="235" t="s">
        <v>349</v>
      </c>
      <c r="E72" s="235" t="s">
        <v>372</v>
      </c>
      <c r="F72" s="235" t="s">
        <v>373</v>
      </c>
      <c r="G72" s="236">
        <v>16054977.17</v>
      </c>
      <c r="H72" s="236">
        <v>8243948.0800000001</v>
      </c>
      <c r="I72" s="236">
        <v>7811029.0899999999</v>
      </c>
      <c r="J72" s="236">
        <v>0</v>
      </c>
      <c r="K72" s="236">
        <v>7811029.0899999999</v>
      </c>
      <c r="L72" s="236">
        <v>3026721.31</v>
      </c>
      <c r="M72" s="236">
        <v>1553642.07</v>
      </c>
      <c r="N72" s="236">
        <v>1473079.24</v>
      </c>
      <c r="O72" s="236">
        <v>6421862.1299999999</v>
      </c>
      <c r="P72" s="236">
        <v>3236319.85</v>
      </c>
      <c r="Q72" s="236">
        <v>3185542.28</v>
      </c>
      <c r="R72" s="236">
        <v>12469650.609999999</v>
      </c>
      <c r="S72" s="236">
        <v>12469650.609999999</v>
      </c>
      <c r="T72" s="236">
        <v>1300000</v>
      </c>
      <c r="U72" s="237"/>
      <c r="V72" s="237"/>
      <c r="W72" s="237"/>
      <c r="X72" s="237"/>
    </row>
    <row r="73" spans="1:24" ht="15" hidden="1" customHeight="1" outlineLevel="2" x14ac:dyDescent="0.2">
      <c r="A73" s="234">
        <v>66</v>
      </c>
      <c r="B73" s="235" t="s">
        <v>229</v>
      </c>
      <c r="C73" s="235" t="s">
        <v>348</v>
      </c>
      <c r="D73" s="235" t="s">
        <v>349</v>
      </c>
      <c r="E73" s="235" t="s">
        <v>374</v>
      </c>
      <c r="F73" s="235" t="s">
        <v>375</v>
      </c>
      <c r="G73" s="236">
        <v>59952469.170000002</v>
      </c>
      <c r="H73" s="236">
        <v>34644133.909999996</v>
      </c>
      <c r="I73" s="236">
        <v>25308335.260000002</v>
      </c>
      <c r="J73" s="236">
        <v>0</v>
      </c>
      <c r="K73" s="236">
        <v>25308335.260000002</v>
      </c>
      <c r="L73" s="236">
        <v>11279346.83</v>
      </c>
      <c r="M73" s="236">
        <v>6521336.2199999997</v>
      </c>
      <c r="N73" s="236">
        <v>4758010.6100000003</v>
      </c>
      <c r="O73" s="236">
        <v>58034994.799999997</v>
      </c>
      <c r="P73" s="236">
        <v>33194121.870000001</v>
      </c>
      <c r="Q73" s="236">
        <v>24840872.93</v>
      </c>
      <c r="R73" s="236">
        <v>54907218.799999997</v>
      </c>
      <c r="S73" s="236">
        <v>52234905.270000003</v>
      </c>
      <c r="T73" s="236">
        <v>4500000</v>
      </c>
      <c r="U73" s="237"/>
      <c r="V73" s="237"/>
      <c r="W73" s="237"/>
      <c r="X73" s="237"/>
    </row>
    <row r="74" spans="1:24" ht="15" hidden="1" customHeight="1" outlineLevel="2" x14ac:dyDescent="0.2">
      <c r="A74" s="234">
        <v>67</v>
      </c>
      <c r="B74" s="235" t="s">
        <v>229</v>
      </c>
      <c r="C74" s="235" t="s">
        <v>348</v>
      </c>
      <c r="D74" s="235" t="s">
        <v>349</v>
      </c>
      <c r="E74" s="235" t="s">
        <v>376</v>
      </c>
      <c r="F74" s="235" t="s">
        <v>377</v>
      </c>
      <c r="G74" s="236">
        <v>15331554.890000001</v>
      </c>
      <c r="H74" s="236">
        <v>7950154.7999999998</v>
      </c>
      <c r="I74" s="236">
        <v>7381400.0899999999</v>
      </c>
      <c r="J74" s="236">
        <v>0</v>
      </c>
      <c r="K74" s="236">
        <v>7381400.0899999999</v>
      </c>
      <c r="L74" s="236">
        <v>2889197.43</v>
      </c>
      <c r="M74" s="236">
        <v>1498409.92</v>
      </c>
      <c r="N74" s="236">
        <v>1390787.51</v>
      </c>
      <c r="O74" s="236">
        <v>4177046.76</v>
      </c>
      <c r="P74" s="236">
        <v>2149035.2799999998</v>
      </c>
      <c r="Q74" s="236">
        <v>2028011.48</v>
      </c>
      <c r="R74" s="236">
        <v>10800199.08</v>
      </c>
      <c r="S74" s="236">
        <v>10800199.08</v>
      </c>
      <c r="T74" s="236">
        <v>1500000</v>
      </c>
      <c r="U74" s="237"/>
      <c r="V74" s="237"/>
      <c r="W74" s="237"/>
      <c r="X74" s="237"/>
    </row>
    <row r="75" spans="1:24" ht="15" hidden="1" customHeight="1" outlineLevel="2" x14ac:dyDescent="0.2">
      <c r="A75" s="234">
        <v>68</v>
      </c>
      <c r="B75" s="235" t="s">
        <v>229</v>
      </c>
      <c r="C75" s="235" t="s">
        <v>348</v>
      </c>
      <c r="D75" s="235" t="s">
        <v>349</v>
      </c>
      <c r="E75" s="235" t="s">
        <v>378</v>
      </c>
      <c r="F75" s="235" t="s">
        <v>379</v>
      </c>
      <c r="G75" s="236">
        <v>33224405.52</v>
      </c>
      <c r="H75" s="236">
        <v>18292983.120000001</v>
      </c>
      <c r="I75" s="236">
        <v>14931422.4</v>
      </c>
      <c r="J75" s="236">
        <v>0</v>
      </c>
      <c r="K75" s="236">
        <v>14931422.4</v>
      </c>
      <c r="L75" s="236">
        <v>6313034.6900000004</v>
      </c>
      <c r="M75" s="236">
        <v>3476602.8799999999</v>
      </c>
      <c r="N75" s="236">
        <v>2836431.81</v>
      </c>
      <c r="O75" s="236">
        <v>0</v>
      </c>
      <c r="P75" s="236">
        <v>0</v>
      </c>
      <c r="Q75" s="236">
        <v>0</v>
      </c>
      <c r="R75" s="236">
        <v>17767854.210000001</v>
      </c>
      <c r="S75" s="236">
        <v>17767854.210000001</v>
      </c>
      <c r="T75" s="236">
        <v>3500000</v>
      </c>
      <c r="U75" s="237"/>
      <c r="V75" s="237"/>
      <c r="W75" s="237"/>
      <c r="X75" s="237"/>
    </row>
    <row r="76" spans="1:24" ht="15" hidden="1" customHeight="1" outlineLevel="1" x14ac:dyDescent="0.2">
      <c r="A76" s="239"/>
      <c r="B76" s="240"/>
      <c r="C76" s="241"/>
      <c r="D76" s="242" t="s">
        <v>380</v>
      </c>
      <c r="E76" s="240"/>
      <c r="F76" s="240"/>
      <c r="G76" s="243">
        <f t="shared" ref="G76:T76" si="4">SUBTOTAL(9,G61:G75)</f>
        <v>0</v>
      </c>
      <c r="H76" s="243">
        <f t="shared" si="4"/>
        <v>0</v>
      </c>
      <c r="I76" s="243">
        <f t="shared" si="4"/>
        <v>0</v>
      </c>
      <c r="J76" s="243">
        <f t="shared" si="4"/>
        <v>0</v>
      </c>
      <c r="K76" s="243">
        <f t="shared" si="4"/>
        <v>0</v>
      </c>
      <c r="L76" s="243">
        <f t="shared" si="4"/>
        <v>0</v>
      </c>
      <c r="M76" s="243">
        <f t="shared" si="4"/>
        <v>0</v>
      </c>
      <c r="N76" s="243">
        <f t="shared" si="4"/>
        <v>0</v>
      </c>
      <c r="O76" s="243">
        <f t="shared" si="4"/>
        <v>0</v>
      </c>
      <c r="P76" s="243">
        <f t="shared" si="4"/>
        <v>0</v>
      </c>
      <c r="Q76" s="243">
        <f t="shared" si="4"/>
        <v>0</v>
      </c>
      <c r="R76" s="243">
        <f t="shared" si="4"/>
        <v>0</v>
      </c>
      <c r="S76" s="243">
        <f t="shared" si="4"/>
        <v>0</v>
      </c>
      <c r="T76" s="243">
        <f t="shared" si="4"/>
        <v>0</v>
      </c>
      <c r="U76" s="237"/>
      <c r="V76" s="237"/>
      <c r="W76" s="237"/>
      <c r="X76" s="237"/>
    </row>
    <row r="77" spans="1:24" ht="15" hidden="1" customHeight="1" outlineLevel="2" x14ac:dyDescent="0.2">
      <c r="A77" s="244">
        <v>69</v>
      </c>
      <c r="B77" s="245" t="s">
        <v>229</v>
      </c>
      <c r="C77" s="235" t="s">
        <v>381</v>
      </c>
      <c r="D77" s="245" t="s">
        <v>382</v>
      </c>
      <c r="E77" s="245" t="s">
        <v>383</v>
      </c>
      <c r="F77" s="245" t="s">
        <v>384</v>
      </c>
      <c r="G77" s="246">
        <v>90947288.489999995</v>
      </c>
      <c r="H77" s="246">
        <v>68671739.390000001</v>
      </c>
      <c r="I77" s="246">
        <v>22275549.100000001</v>
      </c>
      <c r="J77" s="246">
        <v>0</v>
      </c>
      <c r="K77" s="246">
        <v>22275549.100000001</v>
      </c>
      <c r="L77" s="246">
        <v>17233827.68</v>
      </c>
      <c r="M77" s="246">
        <v>13001296.08</v>
      </c>
      <c r="N77" s="246">
        <v>4232531.5999999996</v>
      </c>
      <c r="O77" s="246">
        <v>207161310.33000001</v>
      </c>
      <c r="P77" s="246">
        <v>148846398.53</v>
      </c>
      <c r="Q77" s="246">
        <v>58314911.799999997</v>
      </c>
      <c r="R77" s="246">
        <v>84822992.5</v>
      </c>
      <c r="S77" s="246">
        <v>65203047.329999998</v>
      </c>
      <c r="T77" s="246">
        <v>5200000</v>
      </c>
      <c r="U77" s="237"/>
      <c r="V77" s="237"/>
      <c r="W77" s="237"/>
      <c r="X77" s="237"/>
    </row>
    <row r="78" spans="1:24" ht="15" hidden="1" customHeight="1" outlineLevel="2" x14ac:dyDescent="0.2">
      <c r="A78" s="234">
        <v>70</v>
      </c>
      <c r="B78" s="235" t="s">
        <v>229</v>
      </c>
      <c r="C78" s="235" t="s">
        <v>381</v>
      </c>
      <c r="D78" s="235" t="s">
        <v>382</v>
      </c>
      <c r="E78" s="235" t="s">
        <v>385</v>
      </c>
      <c r="F78" s="235" t="s">
        <v>386</v>
      </c>
      <c r="G78" s="236">
        <v>71114757.379999995</v>
      </c>
      <c r="H78" s="236">
        <v>50849481.119999997</v>
      </c>
      <c r="I78" s="236">
        <v>20265276.260000002</v>
      </c>
      <c r="J78" s="236">
        <v>0</v>
      </c>
      <c r="K78" s="236">
        <v>20265276.260000002</v>
      </c>
      <c r="L78" s="236">
        <v>13475712.08</v>
      </c>
      <c r="M78" s="236">
        <v>9641321.4800000004</v>
      </c>
      <c r="N78" s="236">
        <v>3834390.6</v>
      </c>
      <c r="O78" s="236">
        <v>124063259.64</v>
      </c>
      <c r="P78" s="236">
        <v>87155774.400000006</v>
      </c>
      <c r="Q78" s="236">
        <v>36907485.240000002</v>
      </c>
      <c r="R78" s="236">
        <v>61007152.100000001</v>
      </c>
      <c r="S78" s="236">
        <v>51541242.020000003</v>
      </c>
      <c r="T78" s="236">
        <v>8000000</v>
      </c>
      <c r="U78" s="237"/>
      <c r="V78" s="237"/>
      <c r="W78" s="237"/>
      <c r="X78" s="237"/>
    </row>
    <row r="79" spans="1:24" ht="15" hidden="1" customHeight="1" outlineLevel="2" x14ac:dyDescent="0.2">
      <c r="A79" s="234">
        <v>71</v>
      </c>
      <c r="B79" s="235" t="s">
        <v>229</v>
      </c>
      <c r="C79" s="235" t="s">
        <v>381</v>
      </c>
      <c r="D79" s="235" t="s">
        <v>382</v>
      </c>
      <c r="E79" s="235" t="s">
        <v>387</v>
      </c>
      <c r="F79" s="235" t="s">
        <v>388</v>
      </c>
      <c r="G79" s="236">
        <v>52667102.520000003</v>
      </c>
      <c r="H79" s="236">
        <v>26792559.460000001</v>
      </c>
      <c r="I79" s="236">
        <v>25874543.059999999</v>
      </c>
      <c r="J79" s="236">
        <v>0</v>
      </c>
      <c r="K79" s="236">
        <v>25874543.059999999</v>
      </c>
      <c r="L79" s="236">
        <v>9983689.9600000009</v>
      </c>
      <c r="M79" s="236">
        <v>5078195.5</v>
      </c>
      <c r="N79" s="236">
        <v>4905494.46</v>
      </c>
      <c r="O79" s="236">
        <v>17360734.219999999</v>
      </c>
      <c r="P79" s="236">
        <v>8754809.0399999991</v>
      </c>
      <c r="Q79" s="236">
        <v>8605925.1799999997</v>
      </c>
      <c r="R79" s="236">
        <v>39385962.700000003</v>
      </c>
      <c r="S79" s="236">
        <v>39385962.700000003</v>
      </c>
      <c r="T79" s="236">
        <v>0</v>
      </c>
      <c r="U79" s="237"/>
      <c r="V79" s="237"/>
      <c r="W79" s="237"/>
      <c r="X79" s="237"/>
    </row>
    <row r="80" spans="1:24" ht="15" hidden="1" customHeight="1" outlineLevel="2" x14ac:dyDescent="0.2">
      <c r="A80" s="234">
        <v>72</v>
      </c>
      <c r="B80" s="235" t="s">
        <v>229</v>
      </c>
      <c r="C80" s="235" t="s">
        <v>381</v>
      </c>
      <c r="D80" s="235" t="s">
        <v>382</v>
      </c>
      <c r="E80" s="235" t="s">
        <v>389</v>
      </c>
      <c r="F80" s="235" t="s">
        <v>390</v>
      </c>
      <c r="G80" s="236">
        <v>25222729.640000001</v>
      </c>
      <c r="H80" s="236">
        <v>13894128.01</v>
      </c>
      <c r="I80" s="236">
        <v>11328601.630000001</v>
      </c>
      <c r="J80" s="236">
        <v>0</v>
      </c>
      <c r="K80" s="236">
        <v>11328601.630000001</v>
      </c>
      <c r="L80" s="236">
        <v>4801085.07</v>
      </c>
      <c r="M80" s="236">
        <v>2644787.0699999998</v>
      </c>
      <c r="N80" s="236">
        <v>2156298</v>
      </c>
      <c r="O80" s="236">
        <v>10920203.800000001</v>
      </c>
      <c r="P80" s="236">
        <v>5950770.9199999999</v>
      </c>
      <c r="Q80" s="236">
        <v>4969432.88</v>
      </c>
      <c r="R80" s="236">
        <v>18454332.510000002</v>
      </c>
      <c r="S80" s="236">
        <v>18454332.510000002</v>
      </c>
      <c r="T80" s="236">
        <v>0</v>
      </c>
      <c r="U80" s="237"/>
      <c r="V80" s="237"/>
      <c r="W80" s="237"/>
      <c r="X80" s="237"/>
    </row>
    <row r="81" spans="1:24" ht="15" hidden="1" customHeight="1" outlineLevel="2" x14ac:dyDescent="0.2">
      <c r="A81" s="234">
        <v>73</v>
      </c>
      <c r="B81" s="235" t="s">
        <v>229</v>
      </c>
      <c r="C81" s="235" t="s">
        <v>381</v>
      </c>
      <c r="D81" s="235" t="s">
        <v>382</v>
      </c>
      <c r="E81" s="235" t="s">
        <v>391</v>
      </c>
      <c r="F81" s="235" t="s">
        <v>392</v>
      </c>
      <c r="G81" s="236">
        <v>66761906.039999999</v>
      </c>
      <c r="H81" s="236">
        <v>37985979.350000001</v>
      </c>
      <c r="I81" s="236">
        <v>28775926.690000001</v>
      </c>
      <c r="J81" s="236">
        <v>0</v>
      </c>
      <c r="K81" s="236">
        <v>28775926.690000001</v>
      </c>
      <c r="L81" s="236">
        <v>12667191.85</v>
      </c>
      <c r="M81" s="236">
        <v>7209770.9800000004</v>
      </c>
      <c r="N81" s="236">
        <v>5457420.8700000001</v>
      </c>
      <c r="O81" s="236">
        <v>21442525.879999999</v>
      </c>
      <c r="P81" s="236">
        <v>12115624.67</v>
      </c>
      <c r="Q81" s="236">
        <v>9326901.2100000009</v>
      </c>
      <c r="R81" s="236">
        <v>43560248.770000003</v>
      </c>
      <c r="S81" s="236">
        <v>43560248.770000003</v>
      </c>
      <c r="T81" s="236">
        <v>0</v>
      </c>
      <c r="U81" s="237"/>
      <c r="V81" s="237"/>
      <c r="W81" s="237"/>
      <c r="X81" s="237"/>
    </row>
    <row r="82" spans="1:24" ht="15" hidden="1" customHeight="1" outlineLevel="2" x14ac:dyDescent="0.2">
      <c r="A82" s="234">
        <v>74</v>
      </c>
      <c r="B82" s="235" t="s">
        <v>229</v>
      </c>
      <c r="C82" s="235" t="s">
        <v>381</v>
      </c>
      <c r="D82" s="235" t="s">
        <v>382</v>
      </c>
      <c r="E82" s="235" t="s">
        <v>393</v>
      </c>
      <c r="F82" s="235" t="s">
        <v>394</v>
      </c>
      <c r="G82" s="236">
        <v>53614032.280000001</v>
      </c>
      <c r="H82" s="236">
        <v>24523309.379999999</v>
      </c>
      <c r="I82" s="236">
        <v>29090722.899999999</v>
      </c>
      <c r="J82" s="236">
        <v>0</v>
      </c>
      <c r="K82" s="236">
        <v>29090722.899999999</v>
      </c>
      <c r="L82" s="236">
        <v>10159456.199999999</v>
      </c>
      <c r="M82" s="236">
        <v>4647546.96</v>
      </c>
      <c r="N82" s="236">
        <v>5511909.2400000002</v>
      </c>
      <c r="O82" s="236">
        <v>21611656.449999999</v>
      </c>
      <c r="P82" s="236">
        <v>9785949.6600000001</v>
      </c>
      <c r="Q82" s="236">
        <v>11825706.789999999</v>
      </c>
      <c r="R82" s="236">
        <v>46428338.93</v>
      </c>
      <c r="S82" s="236">
        <v>42841321.200000003</v>
      </c>
      <c r="T82" s="236">
        <v>0</v>
      </c>
      <c r="U82" s="237"/>
      <c r="V82" s="237"/>
      <c r="W82" s="237"/>
      <c r="X82" s="237"/>
    </row>
    <row r="83" spans="1:24" ht="15" hidden="1" customHeight="1" outlineLevel="2" x14ac:dyDescent="0.2">
      <c r="A83" s="234">
        <v>75</v>
      </c>
      <c r="B83" s="235" t="s">
        <v>229</v>
      </c>
      <c r="C83" s="235" t="s">
        <v>381</v>
      </c>
      <c r="D83" s="235" t="s">
        <v>382</v>
      </c>
      <c r="E83" s="235" t="s">
        <v>395</v>
      </c>
      <c r="F83" s="235" t="s">
        <v>396</v>
      </c>
      <c r="G83" s="236">
        <v>38437407.640000001</v>
      </c>
      <c r="H83" s="236">
        <v>23749722.34</v>
      </c>
      <c r="I83" s="236">
        <v>14687685.300000001</v>
      </c>
      <c r="J83" s="236">
        <v>0</v>
      </c>
      <c r="K83" s="236">
        <v>14687685.300000001</v>
      </c>
      <c r="L83" s="236">
        <v>7306462.8799999999</v>
      </c>
      <c r="M83" s="236">
        <v>4514467.6100000003</v>
      </c>
      <c r="N83" s="236">
        <v>2791995.27</v>
      </c>
      <c r="O83" s="236">
        <v>10722603.779999999</v>
      </c>
      <c r="P83" s="236">
        <v>6569665.0499999998</v>
      </c>
      <c r="Q83" s="236">
        <v>4152938.73</v>
      </c>
      <c r="R83" s="236">
        <v>21632619.300000001</v>
      </c>
      <c r="S83" s="236">
        <v>21632619.300000001</v>
      </c>
      <c r="T83" s="236">
        <v>1800000</v>
      </c>
      <c r="U83" s="237"/>
      <c r="V83" s="237"/>
      <c r="W83" s="237"/>
      <c r="X83" s="237"/>
    </row>
    <row r="84" spans="1:24" ht="15" hidden="1" customHeight="1" outlineLevel="2" x14ac:dyDescent="0.2">
      <c r="A84" s="234">
        <v>76</v>
      </c>
      <c r="B84" s="235" t="s">
        <v>229</v>
      </c>
      <c r="C84" s="235" t="s">
        <v>381</v>
      </c>
      <c r="D84" s="235" t="s">
        <v>382</v>
      </c>
      <c r="E84" s="235" t="s">
        <v>397</v>
      </c>
      <c r="F84" s="235" t="s">
        <v>398</v>
      </c>
      <c r="G84" s="236">
        <v>35271170.920000002</v>
      </c>
      <c r="H84" s="236">
        <v>13396755.43</v>
      </c>
      <c r="I84" s="236">
        <v>21874415.489999998</v>
      </c>
      <c r="J84" s="236">
        <v>0</v>
      </c>
      <c r="K84" s="236">
        <v>21874415.489999998</v>
      </c>
      <c r="L84" s="236">
        <v>6683621.8200000003</v>
      </c>
      <c r="M84" s="236">
        <v>2538483.5699999998</v>
      </c>
      <c r="N84" s="236">
        <v>4145138.25</v>
      </c>
      <c r="O84" s="236">
        <v>0</v>
      </c>
      <c r="P84" s="236">
        <v>0</v>
      </c>
      <c r="Q84" s="236">
        <v>0</v>
      </c>
      <c r="R84" s="236">
        <v>26019553.739999998</v>
      </c>
      <c r="S84" s="236">
        <v>19558098.210000001</v>
      </c>
      <c r="T84" s="236">
        <v>0</v>
      </c>
      <c r="U84" s="237"/>
      <c r="V84" s="237"/>
      <c r="W84" s="237"/>
      <c r="X84" s="237"/>
    </row>
    <row r="85" spans="1:24" ht="15" hidden="1" customHeight="1" outlineLevel="2" x14ac:dyDescent="0.2">
      <c r="A85" s="234">
        <v>77</v>
      </c>
      <c r="B85" s="235" t="s">
        <v>229</v>
      </c>
      <c r="C85" s="235" t="s">
        <v>381</v>
      </c>
      <c r="D85" s="235" t="s">
        <v>382</v>
      </c>
      <c r="E85" s="235" t="s">
        <v>399</v>
      </c>
      <c r="F85" s="235" t="s">
        <v>400</v>
      </c>
      <c r="G85" s="236">
        <v>25292986.309999999</v>
      </c>
      <c r="H85" s="236">
        <v>9802414.0399999991</v>
      </c>
      <c r="I85" s="236">
        <v>15490572.27</v>
      </c>
      <c r="J85" s="236">
        <v>0</v>
      </c>
      <c r="K85" s="236">
        <v>15490572.27</v>
      </c>
      <c r="L85" s="236">
        <v>4792830.82</v>
      </c>
      <c r="M85" s="236">
        <v>1857409.96</v>
      </c>
      <c r="N85" s="236">
        <v>2935420.86</v>
      </c>
      <c r="O85" s="236">
        <v>0</v>
      </c>
      <c r="P85" s="236">
        <v>0</v>
      </c>
      <c r="Q85" s="236">
        <v>0</v>
      </c>
      <c r="R85" s="236">
        <v>18425993.129999999</v>
      </c>
      <c r="S85" s="236">
        <v>13477273.82</v>
      </c>
      <c r="T85" s="236">
        <v>0</v>
      </c>
      <c r="U85" s="237"/>
      <c r="V85" s="237"/>
      <c r="W85" s="237"/>
      <c r="X85" s="237"/>
    </row>
    <row r="86" spans="1:24" ht="15" hidden="1" customHeight="1" outlineLevel="1" x14ac:dyDescent="0.2">
      <c r="A86" s="239"/>
      <c r="B86" s="240"/>
      <c r="C86" s="241"/>
      <c r="D86" s="242" t="s">
        <v>401</v>
      </c>
      <c r="E86" s="240"/>
      <c r="F86" s="240"/>
      <c r="G86" s="243">
        <f t="shared" ref="G86:T86" si="5">SUBTOTAL(9,G77:G85)</f>
        <v>0</v>
      </c>
      <c r="H86" s="243">
        <f t="shared" si="5"/>
        <v>0</v>
      </c>
      <c r="I86" s="243">
        <f t="shared" si="5"/>
        <v>0</v>
      </c>
      <c r="J86" s="243">
        <f t="shared" si="5"/>
        <v>0</v>
      </c>
      <c r="K86" s="243">
        <f t="shared" si="5"/>
        <v>0</v>
      </c>
      <c r="L86" s="243">
        <f t="shared" si="5"/>
        <v>0</v>
      </c>
      <c r="M86" s="243">
        <f t="shared" si="5"/>
        <v>0</v>
      </c>
      <c r="N86" s="243">
        <f t="shared" si="5"/>
        <v>0</v>
      </c>
      <c r="O86" s="243">
        <f t="shared" si="5"/>
        <v>0</v>
      </c>
      <c r="P86" s="243">
        <f t="shared" si="5"/>
        <v>0</v>
      </c>
      <c r="Q86" s="243">
        <f t="shared" si="5"/>
        <v>0</v>
      </c>
      <c r="R86" s="243">
        <f t="shared" si="5"/>
        <v>0</v>
      </c>
      <c r="S86" s="243">
        <f t="shared" si="5"/>
        <v>0</v>
      </c>
      <c r="T86" s="243">
        <f t="shared" si="5"/>
        <v>0</v>
      </c>
      <c r="U86" s="237"/>
      <c r="V86" s="237"/>
      <c r="W86" s="237"/>
      <c r="X86" s="237"/>
    </row>
    <row r="87" spans="1:24" ht="15" hidden="1" customHeight="1" outlineLevel="2" x14ac:dyDescent="0.2">
      <c r="A87" s="244">
        <v>78</v>
      </c>
      <c r="B87" s="245" t="s">
        <v>229</v>
      </c>
      <c r="C87" s="235" t="s">
        <v>402</v>
      </c>
      <c r="D87" s="245" t="s">
        <v>403</v>
      </c>
      <c r="E87" s="245" t="s">
        <v>404</v>
      </c>
      <c r="F87" s="245" t="s">
        <v>405</v>
      </c>
      <c r="G87" s="246">
        <v>149638018.74000001</v>
      </c>
      <c r="H87" s="246">
        <v>77742820.299999997</v>
      </c>
      <c r="I87" s="246">
        <v>71895198.439999998</v>
      </c>
      <c r="J87" s="246">
        <v>0</v>
      </c>
      <c r="K87" s="246">
        <v>71895198.439999998</v>
      </c>
      <c r="L87" s="246">
        <v>28433211.879999999</v>
      </c>
      <c r="M87" s="246">
        <v>14786557.42</v>
      </c>
      <c r="N87" s="246">
        <v>13646654.460000001</v>
      </c>
      <c r="O87" s="246">
        <v>736058359.95000005</v>
      </c>
      <c r="P87" s="246">
        <v>361046003.27999997</v>
      </c>
      <c r="Q87" s="246">
        <v>375012356.67000002</v>
      </c>
      <c r="R87" s="246">
        <v>460554209.56999999</v>
      </c>
      <c r="S87" s="246">
        <v>404917156.49000001</v>
      </c>
      <c r="T87" s="246">
        <v>0</v>
      </c>
      <c r="U87" s="237"/>
      <c r="V87" s="237"/>
      <c r="W87" s="237"/>
      <c r="X87" s="237"/>
    </row>
    <row r="88" spans="1:24" ht="15" hidden="1" customHeight="1" outlineLevel="2" x14ac:dyDescent="0.2">
      <c r="A88" s="234">
        <v>79</v>
      </c>
      <c r="B88" s="235" t="s">
        <v>229</v>
      </c>
      <c r="C88" s="235" t="s">
        <v>402</v>
      </c>
      <c r="D88" s="235" t="s">
        <v>403</v>
      </c>
      <c r="E88" s="235" t="s">
        <v>406</v>
      </c>
      <c r="F88" s="235" t="s">
        <v>407</v>
      </c>
      <c r="G88" s="236">
        <v>75803005.359999999</v>
      </c>
      <c r="H88" s="236">
        <v>32650981.16</v>
      </c>
      <c r="I88" s="236">
        <v>43152024.200000003</v>
      </c>
      <c r="J88" s="236">
        <v>0</v>
      </c>
      <c r="K88" s="236">
        <v>43152024.200000003</v>
      </c>
      <c r="L88" s="236">
        <v>14403578.26</v>
      </c>
      <c r="M88" s="236">
        <v>6204212.2000000002</v>
      </c>
      <c r="N88" s="236">
        <v>8199366.0599999996</v>
      </c>
      <c r="O88" s="236">
        <v>20915952.219999999</v>
      </c>
      <c r="P88" s="236">
        <v>8943051.6400000006</v>
      </c>
      <c r="Q88" s="236">
        <v>11972900.58</v>
      </c>
      <c r="R88" s="236">
        <v>63324290.840000004</v>
      </c>
      <c r="S88" s="236">
        <v>60156516.710000001</v>
      </c>
      <c r="T88" s="236">
        <v>0</v>
      </c>
      <c r="U88" s="237"/>
      <c r="V88" s="237"/>
      <c r="W88" s="237"/>
      <c r="X88" s="237"/>
    </row>
    <row r="89" spans="1:24" ht="15" hidden="1" customHeight="1" outlineLevel="2" x14ac:dyDescent="0.2">
      <c r="A89" s="234">
        <v>80</v>
      </c>
      <c r="B89" s="235" t="s">
        <v>229</v>
      </c>
      <c r="C89" s="235" t="s">
        <v>402</v>
      </c>
      <c r="D89" s="235" t="s">
        <v>403</v>
      </c>
      <c r="E89" s="235" t="s">
        <v>408</v>
      </c>
      <c r="F89" s="235" t="s">
        <v>409</v>
      </c>
      <c r="G89" s="236">
        <v>96932502.030000001</v>
      </c>
      <c r="H89" s="236">
        <v>41700479.990000002</v>
      </c>
      <c r="I89" s="236">
        <v>55232022.039999999</v>
      </c>
      <c r="J89" s="236">
        <v>0</v>
      </c>
      <c r="K89" s="236">
        <v>55232022.039999999</v>
      </c>
      <c r="L89" s="236">
        <v>18418463.379999999</v>
      </c>
      <c r="M89" s="236">
        <v>7920372.0599999996</v>
      </c>
      <c r="N89" s="236">
        <v>10498091.32</v>
      </c>
      <c r="O89" s="236">
        <v>47371197.329999998</v>
      </c>
      <c r="P89" s="236">
        <v>20100732.949999999</v>
      </c>
      <c r="Q89" s="236">
        <v>27270464.379999999</v>
      </c>
      <c r="R89" s="236">
        <v>93000577.739999995</v>
      </c>
      <c r="S89" s="236">
        <v>85452973.670000002</v>
      </c>
      <c r="T89" s="236">
        <v>1014327.3</v>
      </c>
      <c r="U89" s="237"/>
      <c r="V89" s="237"/>
      <c r="W89" s="237"/>
      <c r="X89" s="237"/>
    </row>
    <row r="90" spans="1:24" ht="15" hidden="1" customHeight="1" outlineLevel="2" x14ac:dyDescent="0.2">
      <c r="A90" s="234">
        <v>81</v>
      </c>
      <c r="B90" s="235" t="s">
        <v>229</v>
      </c>
      <c r="C90" s="235" t="s">
        <v>402</v>
      </c>
      <c r="D90" s="235" t="s">
        <v>403</v>
      </c>
      <c r="E90" s="235" t="s">
        <v>410</v>
      </c>
      <c r="F90" s="235" t="s">
        <v>411</v>
      </c>
      <c r="G90" s="236">
        <v>31816694.050000001</v>
      </c>
      <c r="H90" s="236">
        <v>15785333.130000001</v>
      </c>
      <c r="I90" s="236">
        <v>16031360.92</v>
      </c>
      <c r="J90" s="236">
        <v>0</v>
      </c>
      <c r="K90" s="236">
        <v>16031360.92</v>
      </c>
      <c r="L90" s="236">
        <v>6054530.2199999997</v>
      </c>
      <c r="M90" s="236">
        <v>3004173.38</v>
      </c>
      <c r="N90" s="236">
        <v>3050356.84</v>
      </c>
      <c r="O90" s="236">
        <v>13876282.16</v>
      </c>
      <c r="P90" s="236">
        <v>6777926.4900000002</v>
      </c>
      <c r="Q90" s="236">
        <v>7098355.6699999999</v>
      </c>
      <c r="R90" s="236">
        <v>26180073.43</v>
      </c>
      <c r="S90" s="236">
        <v>26180073.43</v>
      </c>
      <c r="T90" s="236">
        <v>1611952.55</v>
      </c>
      <c r="U90" s="237"/>
      <c r="V90" s="237"/>
      <c r="W90" s="237"/>
      <c r="X90" s="237"/>
    </row>
    <row r="91" spans="1:24" ht="15" hidden="1" customHeight="1" outlineLevel="2" x14ac:dyDescent="0.2">
      <c r="A91" s="234">
        <v>82</v>
      </c>
      <c r="B91" s="235" t="s">
        <v>229</v>
      </c>
      <c r="C91" s="235" t="s">
        <v>402</v>
      </c>
      <c r="D91" s="235" t="s">
        <v>403</v>
      </c>
      <c r="E91" s="235" t="s">
        <v>412</v>
      </c>
      <c r="F91" s="235" t="s">
        <v>413</v>
      </c>
      <c r="G91" s="236">
        <v>95521902.439999998</v>
      </c>
      <c r="H91" s="236">
        <v>42625645.259999998</v>
      </c>
      <c r="I91" s="236">
        <v>52896257.18</v>
      </c>
      <c r="J91" s="236">
        <v>0</v>
      </c>
      <c r="K91" s="236">
        <v>52896257.18</v>
      </c>
      <c r="L91" s="236">
        <v>18204204.18</v>
      </c>
      <c r="M91" s="236">
        <v>8122463.8600000003</v>
      </c>
      <c r="N91" s="236">
        <v>10081740.32</v>
      </c>
      <c r="O91" s="236">
        <v>59016004.299999997</v>
      </c>
      <c r="P91" s="236">
        <v>26096392.879999999</v>
      </c>
      <c r="Q91" s="236">
        <v>32919611.420000002</v>
      </c>
      <c r="R91" s="236">
        <v>95897608.920000002</v>
      </c>
      <c r="S91" s="236">
        <v>95897608.920000002</v>
      </c>
      <c r="T91" s="236">
        <v>1612832.82</v>
      </c>
      <c r="U91" s="237"/>
      <c r="V91" s="237"/>
      <c r="W91" s="237"/>
      <c r="X91" s="237"/>
    </row>
    <row r="92" spans="1:24" ht="15" hidden="1" customHeight="1" outlineLevel="2" x14ac:dyDescent="0.2">
      <c r="A92" s="234">
        <v>83</v>
      </c>
      <c r="B92" s="235" t="s">
        <v>229</v>
      </c>
      <c r="C92" s="235" t="s">
        <v>402</v>
      </c>
      <c r="D92" s="235" t="s">
        <v>403</v>
      </c>
      <c r="E92" s="235" t="s">
        <v>414</v>
      </c>
      <c r="F92" s="235" t="s">
        <v>415</v>
      </c>
      <c r="G92" s="236">
        <v>52995898.670000002</v>
      </c>
      <c r="H92" s="236">
        <v>27538471.48</v>
      </c>
      <c r="I92" s="236">
        <v>25457427.190000001</v>
      </c>
      <c r="J92" s="236">
        <v>0</v>
      </c>
      <c r="K92" s="236">
        <v>25457427.190000001</v>
      </c>
      <c r="L92" s="236">
        <v>10069924.93</v>
      </c>
      <c r="M92" s="236">
        <v>5230553.05</v>
      </c>
      <c r="N92" s="236">
        <v>4839371.88</v>
      </c>
      <c r="O92" s="236">
        <v>12258665.68</v>
      </c>
      <c r="P92" s="236">
        <v>6264953.4699999997</v>
      </c>
      <c r="Q92" s="236">
        <v>5993712.21</v>
      </c>
      <c r="R92" s="236">
        <v>36290511.280000001</v>
      </c>
      <c r="S92" s="236">
        <v>35923863.57</v>
      </c>
      <c r="T92" s="236">
        <v>1012832.82</v>
      </c>
      <c r="U92" s="237"/>
      <c r="V92" s="237"/>
      <c r="W92" s="237"/>
      <c r="X92" s="237"/>
    </row>
    <row r="93" spans="1:24" ht="15" hidden="1" customHeight="1" outlineLevel="2" x14ac:dyDescent="0.2">
      <c r="A93" s="234">
        <v>84</v>
      </c>
      <c r="B93" s="235" t="s">
        <v>229</v>
      </c>
      <c r="C93" s="235" t="s">
        <v>402</v>
      </c>
      <c r="D93" s="235" t="s">
        <v>403</v>
      </c>
      <c r="E93" s="235" t="s">
        <v>416</v>
      </c>
      <c r="F93" s="235" t="s">
        <v>417</v>
      </c>
      <c r="G93" s="236">
        <v>74535946.409999996</v>
      </c>
      <c r="H93" s="236">
        <v>38471910.549999997</v>
      </c>
      <c r="I93" s="236">
        <v>36064035.859999999</v>
      </c>
      <c r="J93" s="236">
        <v>0</v>
      </c>
      <c r="K93" s="236">
        <v>36064035.859999999</v>
      </c>
      <c r="L93" s="236">
        <v>14162820.220000001</v>
      </c>
      <c r="M93" s="236">
        <v>7311159.9699999997</v>
      </c>
      <c r="N93" s="236">
        <v>6851660.25</v>
      </c>
      <c r="O93" s="236">
        <v>28201249.199999999</v>
      </c>
      <c r="P93" s="236">
        <v>14095389.48</v>
      </c>
      <c r="Q93" s="236">
        <v>14105859.720000001</v>
      </c>
      <c r="R93" s="236">
        <v>57021555.829999998</v>
      </c>
      <c r="S93" s="236">
        <v>48281000.039999999</v>
      </c>
      <c r="T93" s="236">
        <v>0</v>
      </c>
      <c r="U93" s="237"/>
      <c r="V93" s="237"/>
      <c r="W93" s="237"/>
      <c r="X93" s="237"/>
    </row>
    <row r="94" spans="1:24" ht="15" hidden="1" customHeight="1" outlineLevel="2" x14ac:dyDescent="0.2">
      <c r="A94" s="234">
        <v>85</v>
      </c>
      <c r="B94" s="235" t="s">
        <v>229</v>
      </c>
      <c r="C94" s="235" t="s">
        <v>402</v>
      </c>
      <c r="D94" s="235" t="s">
        <v>403</v>
      </c>
      <c r="E94" s="235" t="s">
        <v>418</v>
      </c>
      <c r="F94" s="235" t="s">
        <v>419</v>
      </c>
      <c r="G94" s="236">
        <v>77342240.209999993</v>
      </c>
      <c r="H94" s="236">
        <v>28007891.07</v>
      </c>
      <c r="I94" s="236">
        <v>49334349.140000001</v>
      </c>
      <c r="J94" s="236">
        <v>0</v>
      </c>
      <c r="K94" s="236">
        <v>49334349.140000001</v>
      </c>
      <c r="L94" s="236">
        <v>14696053.33</v>
      </c>
      <c r="M94" s="236">
        <v>5320212.82</v>
      </c>
      <c r="N94" s="236">
        <v>9375840.5099999998</v>
      </c>
      <c r="O94" s="236">
        <v>22821000.039999999</v>
      </c>
      <c r="P94" s="236">
        <v>8171216.1100000003</v>
      </c>
      <c r="Q94" s="236">
        <v>14649783.93</v>
      </c>
      <c r="R94" s="236">
        <v>73359973.579999998</v>
      </c>
      <c r="S94" s="236">
        <v>59088553.689999998</v>
      </c>
      <c r="T94" s="236">
        <v>2024326.73</v>
      </c>
      <c r="U94" s="237"/>
      <c r="V94" s="237"/>
      <c r="W94" s="237"/>
      <c r="X94" s="237"/>
    </row>
    <row r="95" spans="1:24" ht="15" hidden="1" customHeight="1" outlineLevel="2" x14ac:dyDescent="0.2">
      <c r="A95" s="234">
        <v>86</v>
      </c>
      <c r="B95" s="235" t="s">
        <v>229</v>
      </c>
      <c r="C95" s="235" t="s">
        <v>402</v>
      </c>
      <c r="D95" s="235" t="s">
        <v>403</v>
      </c>
      <c r="E95" s="235" t="s">
        <v>420</v>
      </c>
      <c r="F95" s="235" t="s">
        <v>421</v>
      </c>
      <c r="G95" s="236">
        <v>66426476.43</v>
      </c>
      <c r="H95" s="236">
        <v>26079533.280000001</v>
      </c>
      <c r="I95" s="236">
        <v>40346943.149999999</v>
      </c>
      <c r="J95" s="236">
        <v>0</v>
      </c>
      <c r="K95" s="236">
        <v>40346943.149999999</v>
      </c>
      <c r="L95" s="236">
        <v>12621913.17</v>
      </c>
      <c r="M95" s="236">
        <v>4956234.9000000004</v>
      </c>
      <c r="N95" s="236">
        <v>7665678.2699999996</v>
      </c>
      <c r="O95" s="236">
        <v>27167396.440000001</v>
      </c>
      <c r="P95" s="236">
        <v>10578294.82</v>
      </c>
      <c r="Q95" s="236">
        <v>16589101.619999999</v>
      </c>
      <c r="R95" s="236">
        <v>64601723.039999999</v>
      </c>
      <c r="S95" s="236">
        <v>54841240.100000001</v>
      </c>
      <c r="T95" s="236">
        <v>0</v>
      </c>
      <c r="U95" s="237"/>
      <c r="V95" s="237"/>
      <c r="W95" s="237"/>
      <c r="X95" s="237"/>
    </row>
    <row r="96" spans="1:24" ht="15" hidden="1" customHeight="1" outlineLevel="2" x14ac:dyDescent="0.2">
      <c r="A96" s="234">
        <v>87</v>
      </c>
      <c r="B96" s="235" t="s">
        <v>229</v>
      </c>
      <c r="C96" s="235" t="s">
        <v>402</v>
      </c>
      <c r="D96" s="235" t="s">
        <v>403</v>
      </c>
      <c r="E96" s="235" t="s">
        <v>422</v>
      </c>
      <c r="F96" s="235" t="s">
        <v>423</v>
      </c>
      <c r="G96" s="236">
        <v>46629452.399999999</v>
      </c>
      <c r="H96" s="236">
        <v>20783560.129999999</v>
      </c>
      <c r="I96" s="236">
        <v>25845892.27</v>
      </c>
      <c r="J96" s="236">
        <v>0</v>
      </c>
      <c r="K96" s="236">
        <v>25845892.27</v>
      </c>
      <c r="L96" s="236">
        <v>8860215.5500000007</v>
      </c>
      <c r="M96" s="236">
        <v>3947532.16</v>
      </c>
      <c r="N96" s="236">
        <v>4912683.3899999997</v>
      </c>
      <c r="O96" s="236">
        <v>18183650.050000001</v>
      </c>
      <c r="P96" s="236">
        <v>8055719.71</v>
      </c>
      <c r="Q96" s="236">
        <v>10127930.34</v>
      </c>
      <c r="R96" s="236">
        <v>40886506</v>
      </c>
      <c r="S96" s="236">
        <v>33734168.840000004</v>
      </c>
      <c r="T96" s="236">
        <v>517257.25</v>
      </c>
      <c r="U96" s="237"/>
      <c r="V96" s="237"/>
      <c r="W96" s="237"/>
      <c r="X96" s="237"/>
    </row>
    <row r="97" spans="1:24" ht="15" hidden="1" customHeight="1" outlineLevel="2" x14ac:dyDescent="0.2">
      <c r="A97" s="234">
        <v>88</v>
      </c>
      <c r="B97" s="235" t="s">
        <v>229</v>
      </c>
      <c r="C97" s="235" t="s">
        <v>402</v>
      </c>
      <c r="D97" s="235" t="s">
        <v>403</v>
      </c>
      <c r="E97" s="235" t="s">
        <v>424</v>
      </c>
      <c r="F97" s="235" t="s">
        <v>425</v>
      </c>
      <c r="G97" s="236">
        <v>41018511.590000004</v>
      </c>
      <c r="H97" s="236">
        <v>15690962.300000001</v>
      </c>
      <c r="I97" s="236">
        <v>25327549.289999999</v>
      </c>
      <c r="J97" s="236">
        <v>0</v>
      </c>
      <c r="K97" s="236">
        <v>25327549.289999999</v>
      </c>
      <c r="L97" s="236">
        <v>7794062.2400000002</v>
      </c>
      <c r="M97" s="236">
        <v>2980343.79</v>
      </c>
      <c r="N97" s="236">
        <v>4813718.45</v>
      </c>
      <c r="O97" s="236">
        <v>9664873.2599999998</v>
      </c>
      <c r="P97" s="236">
        <v>3686861.91</v>
      </c>
      <c r="Q97" s="236">
        <v>5978011.3499999996</v>
      </c>
      <c r="R97" s="236">
        <v>36119279.090000004</v>
      </c>
      <c r="S97" s="236">
        <v>31939718.91</v>
      </c>
      <c r="T97" s="236">
        <v>0</v>
      </c>
      <c r="U97" s="237"/>
      <c r="V97" s="237"/>
      <c r="W97" s="237"/>
      <c r="X97" s="237"/>
    </row>
    <row r="98" spans="1:24" ht="15" hidden="1" customHeight="1" outlineLevel="2" x14ac:dyDescent="0.2">
      <c r="A98" s="234">
        <v>89</v>
      </c>
      <c r="B98" s="235" t="s">
        <v>229</v>
      </c>
      <c r="C98" s="235" t="s">
        <v>402</v>
      </c>
      <c r="D98" s="235" t="s">
        <v>403</v>
      </c>
      <c r="E98" s="235" t="s">
        <v>426</v>
      </c>
      <c r="F98" s="235" t="s">
        <v>427</v>
      </c>
      <c r="G98" s="236">
        <v>36356625.93</v>
      </c>
      <c r="H98" s="236">
        <v>15648790.439999999</v>
      </c>
      <c r="I98" s="236">
        <v>20707835.489999998</v>
      </c>
      <c r="J98" s="236">
        <v>0</v>
      </c>
      <c r="K98" s="236">
        <v>20707835.489999998</v>
      </c>
      <c r="L98" s="236">
        <v>6923005.9500000002</v>
      </c>
      <c r="M98" s="236">
        <v>2979370.8</v>
      </c>
      <c r="N98" s="236">
        <v>3943635.15</v>
      </c>
      <c r="O98" s="236">
        <v>11798854.439999999</v>
      </c>
      <c r="P98" s="236">
        <v>5017638.76</v>
      </c>
      <c r="Q98" s="236">
        <v>6781215.6799999997</v>
      </c>
      <c r="R98" s="236">
        <v>31432686.32</v>
      </c>
      <c r="S98" s="236">
        <v>31432686.32</v>
      </c>
      <c r="T98" s="236">
        <v>3009672.61</v>
      </c>
      <c r="U98" s="237"/>
      <c r="V98" s="237"/>
      <c r="W98" s="237"/>
      <c r="X98" s="237"/>
    </row>
    <row r="99" spans="1:24" ht="15" hidden="1" customHeight="1" outlineLevel="2" x14ac:dyDescent="0.2">
      <c r="A99" s="234">
        <v>90</v>
      </c>
      <c r="B99" s="235" t="s">
        <v>229</v>
      </c>
      <c r="C99" s="235" t="s">
        <v>402</v>
      </c>
      <c r="D99" s="235" t="s">
        <v>403</v>
      </c>
      <c r="E99" s="235" t="s">
        <v>428</v>
      </c>
      <c r="F99" s="235" t="s">
        <v>429</v>
      </c>
      <c r="G99" s="236">
        <v>63680290.049999997</v>
      </c>
      <c r="H99" s="236">
        <v>17399800.77</v>
      </c>
      <c r="I99" s="236">
        <v>46280489.280000001</v>
      </c>
      <c r="J99" s="236">
        <v>0</v>
      </c>
      <c r="K99" s="236">
        <v>46280489.280000001</v>
      </c>
      <c r="L99" s="236">
        <v>12100101.26</v>
      </c>
      <c r="M99" s="236">
        <v>3306176.99</v>
      </c>
      <c r="N99" s="236">
        <v>8793924.2699999996</v>
      </c>
      <c r="O99" s="236">
        <v>11820980.82</v>
      </c>
      <c r="P99" s="236">
        <v>3165336.24</v>
      </c>
      <c r="Q99" s="236">
        <v>8655644.5800000001</v>
      </c>
      <c r="R99" s="236">
        <v>63730058.130000003</v>
      </c>
      <c r="S99" s="236">
        <v>37510039.68</v>
      </c>
      <c r="T99" s="236">
        <v>0</v>
      </c>
      <c r="U99" s="237"/>
      <c r="V99" s="237"/>
      <c r="W99" s="237"/>
      <c r="X99" s="237"/>
    </row>
    <row r="100" spans="1:24" ht="15" hidden="1" customHeight="1" outlineLevel="2" x14ac:dyDescent="0.2">
      <c r="A100" s="234">
        <v>91</v>
      </c>
      <c r="B100" s="235" t="s">
        <v>229</v>
      </c>
      <c r="C100" s="235" t="s">
        <v>402</v>
      </c>
      <c r="D100" s="235" t="s">
        <v>403</v>
      </c>
      <c r="E100" s="235" t="s">
        <v>430</v>
      </c>
      <c r="F100" s="235" t="s">
        <v>431</v>
      </c>
      <c r="G100" s="236">
        <v>35705449.049999997</v>
      </c>
      <c r="H100" s="236">
        <v>18951545.640000001</v>
      </c>
      <c r="I100" s="236">
        <v>16753903.41</v>
      </c>
      <c r="J100" s="236">
        <v>0</v>
      </c>
      <c r="K100" s="236">
        <v>16753903.41</v>
      </c>
      <c r="L100" s="236">
        <v>6795303.5099999998</v>
      </c>
      <c r="M100" s="236">
        <v>3605940.36</v>
      </c>
      <c r="N100" s="236">
        <v>3189363.15</v>
      </c>
      <c r="O100" s="236">
        <v>19047497.140000001</v>
      </c>
      <c r="P100" s="236">
        <v>10016501</v>
      </c>
      <c r="Q100" s="236">
        <v>9030996.1400000006</v>
      </c>
      <c r="R100" s="236">
        <v>28974262.699999999</v>
      </c>
      <c r="S100" s="236">
        <v>28974262.699999999</v>
      </c>
      <c r="T100" s="236">
        <v>1018332.97</v>
      </c>
      <c r="U100" s="237"/>
      <c r="V100" s="237"/>
      <c r="W100" s="237"/>
      <c r="X100" s="237"/>
    </row>
    <row r="101" spans="1:24" ht="15" hidden="1" customHeight="1" outlineLevel="2" x14ac:dyDescent="0.2">
      <c r="A101" s="234">
        <v>92</v>
      </c>
      <c r="B101" s="235" t="s">
        <v>229</v>
      </c>
      <c r="C101" s="235" t="s">
        <v>402</v>
      </c>
      <c r="D101" s="235" t="s">
        <v>403</v>
      </c>
      <c r="E101" s="235" t="s">
        <v>432</v>
      </c>
      <c r="F101" s="235" t="s">
        <v>433</v>
      </c>
      <c r="G101" s="236">
        <v>39597342.57</v>
      </c>
      <c r="H101" s="236">
        <v>20004226.949999999</v>
      </c>
      <c r="I101" s="236">
        <v>19593115.620000001</v>
      </c>
      <c r="J101" s="236">
        <v>0</v>
      </c>
      <c r="K101" s="236">
        <v>19593115.620000001</v>
      </c>
      <c r="L101" s="236">
        <v>7556574.6399999997</v>
      </c>
      <c r="M101" s="236">
        <v>3816710.94</v>
      </c>
      <c r="N101" s="236">
        <v>3739863.7</v>
      </c>
      <c r="O101" s="236">
        <v>10604470.75</v>
      </c>
      <c r="P101" s="236">
        <v>5314260.1100000003</v>
      </c>
      <c r="Q101" s="236">
        <v>5290210.6399999997</v>
      </c>
      <c r="R101" s="236">
        <v>28623189.960000001</v>
      </c>
      <c r="S101" s="236">
        <v>28623189.960000001</v>
      </c>
      <c r="T101" s="236">
        <v>1509672.61</v>
      </c>
      <c r="U101" s="237"/>
      <c r="V101" s="237"/>
      <c r="W101" s="237"/>
      <c r="X101" s="237"/>
    </row>
    <row r="102" spans="1:24" ht="15" hidden="1" customHeight="1" outlineLevel="2" x14ac:dyDescent="0.2">
      <c r="A102" s="234">
        <v>93</v>
      </c>
      <c r="B102" s="235" t="s">
        <v>229</v>
      </c>
      <c r="C102" s="235" t="s">
        <v>402</v>
      </c>
      <c r="D102" s="235" t="s">
        <v>403</v>
      </c>
      <c r="E102" s="235" t="s">
        <v>434</v>
      </c>
      <c r="F102" s="235" t="s">
        <v>435</v>
      </c>
      <c r="G102" s="236">
        <v>63650321.140000001</v>
      </c>
      <c r="H102" s="236">
        <v>30259327.420000002</v>
      </c>
      <c r="I102" s="236">
        <v>33390993.719999999</v>
      </c>
      <c r="J102" s="236">
        <v>0</v>
      </c>
      <c r="K102" s="236">
        <v>33390993.719999999</v>
      </c>
      <c r="L102" s="236">
        <v>12111690.810000001</v>
      </c>
      <c r="M102" s="236">
        <v>5758577.5300000003</v>
      </c>
      <c r="N102" s="236">
        <v>6353113.2800000003</v>
      </c>
      <c r="O102" s="236">
        <v>27040011.25</v>
      </c>
      <c r="P102" s="236">
        <v>12701025.050000001</v>
      </c>
      <c r="Q102" s="236">
        <v>14338986.199999999</v>
      </c>
      <c r="R102" s="236">
        <v>54083093.200000003</v>
      </c>
      <c r="S102" s="236">
        <v>54083093.200000003</v>
      </c>
      <c r="T102" s="236">
        <v>649119.73</v>
      </c>
      <c r="U102" s="237"/>
      <c r="V102" s="237"/>
      <c r="W102" s="237"/>
      <c r="X102" s="237"/>
    </row>
    <row r="103" spans="1:24" ht="15" hidden="1" customHeight="1" outlineLevel="2" x14ac:dyDescent="0.2">
      <c r="A103" s="234">
        <v>94</v>
      </c>
      <c r="B103" s="235" t="s">
        <v>229</v>
      </c>
      <c r="C103" s="235" t="s">
        <v>402</v>
      </c>
      <c r="D103" s="235" t="s">
        <v>403</v>
      </c>
      <c r="E103" s="235" t="s">
        <v>436</v>
      </c>
      <c r="F103" s="235" t="s">
        <v>437</v>
      </c>
      <c r="G103" s="236">
        <v>47374894.210000001</v>
      </c>
      <c r="H103" s="236">
        <v>25019430.32</v>
      </c>
      <c r="I103" s="236">
        <v>22355463.890000001</v>
      </c>
      <c r="J103" s="236">
        <v>0</v>
      </c>
      <c r="K103" s="236">
        <v>22355463.890000001</v>
      </c>
      <c r="L103" s="236">
        <v>9001859.3900000006</v>
      </c>
      <c r="M103" s="236">
        <v>4751927.2300000004</v>
      </c>
      <c r="N103" s="236">
        <v>4249932.16</v>
      </c>
      <c r="O103" s="236">
        <v>21423674.789999999</v>
      </c>
      <c r="P103" s="236">
        <v>11264283.449999999</v>
      </c>
      <c r="Q103" s="236">
        <v>10159391.34</v>
      </c>
      <c r="R103" s="236">
        <v>36764787.390000001</v>
      </c>
      <c r="S103" s="236">
        <v>31147543.170000002</v>
      </c>
      <c r="T103" s="236">
        <v>0</v>
      </c>
      <c r="U103" s="237"/>
      <c r="V103" s="237"/>
      <c r="W103" s="237"/>
      <c r="X103" s="237"/>
    </row>
    <row r="104" spans="1:24" ht="15" hidden="1" customHeight="1" outlineLevel="2" x14ac:dyDescent="0.2">
      <c r="A104" s="234">
        <v>95</v>
      </c>
      <c r="B104" s="235" t="s">
        <v>229</v>
      </c>
      <c r="C104" s="235" t="s">
        <v>402</v>
      </c>
      <c r="D104" s="235" t="s">
        <v>403</v>
      </c>
      <c r="E104" s="235" t="s">
        <v>438</v>
      </c>
      <c r="F104" s="235" t="s">
        <v>439</v>
      </c>
      <c r="G104" s="236">
        <v>26658775.219999999</v>
      </c>
      <c r="H104" s="236">
        <v>10915086</v>
      </c>
      <c r="I104" s="236">
        <v>15743689.220000001</v>
      </c>
      <c r="J104" s="236">
        <v>0</v>
      </c>
      <c r="K104" s="236">
        <v>15743689.220000001</v>
      </c>
      <c r="L104" s="236">
        <v>5079654.46</v>
      </c>
      <c r="M104" s="236">
        <v>2079064</v>
      </c>
      <c r="N104" s="236">
        <v>3000590.46</v>
      </c>
      <c r="O104" s="236">
        <v>0</v>
      </c>
      <c r="P104" s="236">
        <v>0</v>
      </c>
      <c r="Q104" s="236">
        <v>0</v>
      </c>
      <c r="R104" s="236">
        <v>18744279.68</v>
      </c>
      <c r="S104" s="236">
        <v>18744279.68</v>
      </c>
      <c r="T104" s="236">
        <v>2019672.61</v>
      </c>
      <c r="U104" s="237"/>
      <c r="V104" s="237"/>
      <c r="W104" s="237"/>
      <c r="X104" s="237"/>
    </row>
    <row r="105" spans="1:24" ht="15" hidden="1" customHeight="1" outlineLevel="1" x14ac:dyDescent="0.2">
      <c r="A105" s="239"/>
      <c r="B105" s="240"/>
      <c r="C105" s="241"/>
      <c r="D105" s="242" t="s">
        <v>440</v>
      </c>
      <c r="E105" s="240"/>
      <c r="F105" s="240"/>
      <c r="G105" s="243">
        <f t="shared" ref="G105:T105" si="6">SUBTOTAL(9,G87:G104)</f>
        <v>0</v>
      </c>
      <c r="H105" s="243">
        <f t="shared" si="6"/>
        <v>0</v>
      </c>
      <c r="I105" s="243">
        <f t="shared" si="6"/>
        <v>0</v>
      </c>
      <c r="J105" s="243">
        <f t="shared" si="6"/>
        <v>0</v>
      </c>
      <c r="K105" s="243">
        <f t="shared" si="6"/>
        <v>0</v>
      </c>
      <c r="L105" s="243">
        <f t="shared" si="6"/>
        <v>0</v>
      </c>
      <c r="M105" s="243">
        <f t="shared" si="6"/>
        <v>0</v>
      </c>
      <c r="N105" s="243">
        <f t="shared" si="6"/>
        <v>0</v>
      </c>
      <c r="O105" s="243">
        <f t="shared" si="6"/>
        <v>0</v>
      </c>
      <c r="P105" s="243">
        <f t="shared" si="6"/>
        <v>0</v>
      </c>
      <c r="Q105" s="243">
        <f t="shared" si="6"/>
        <v>0</v>
      </c>
      <c r="R105" s="243">
        <f t="shared" si="6"/>
        <v>0</v>
      </c>
      <c r="S105" s="243">
        <f t="shared" si="6"/>
        <v>0</v>
      </c>
      <c r="T105" s="243">
        <f t="shared" si="6"/>
        <v>0</v>
      </c>
      <c r="U105" s="237"/>
      <c r="V105" s="237"/>
      <c r="W105" s="237"/>
      <c r="X105" s="237"/>
    </row>
    <row r="106" spans="1:24" ht="15" hidden="1" customHeight="1" outlineLevel="2" x14ac:dyDescent="0.2">
      <c r="A106" s="244">
        <v>96</v>
      </c>
      <c r="B106" s="245" t="s">
        <v>229</v>
      </c>
      <c r="C106" s="235" t="s">
        <v>441</v>
      </c>
      <c r="D106" s="245" t="s">
        <v>442</v>
      </c>
      <c r="E106" s="245" t="s">
        <v>443</v>
      </c>
      <c r="F106" s="245" t="s">
        <v>444</v>
      </c>
      <c r="G106" s="246">
        <v>56515281.859999999</v>
      </c>
      <c r="H106" s="246">
        <v>48014307.409999996</v>
      </c>
      <c r="I106" s="246">
        <v>8500974.4499999993</v>
      </c>
      <c r="J106" s="246">
        <v>0</v>
      </c>
      <c r="K106" s="246">
        <v>8500974.4499999993</v>
      </c>
      <c r="L106" s="246">
        <v>11602247.35</v>
      </c>
      <c r="M106" s="246">
        <v>9859243.5</v>
      </c>
      <c r="N106" s="246">
        <v>1743003.85</v>
      </c>
      <c r="O106" s="246">
        <v>56416472.390000001</v>
      </c>
      <c r="P106" s="246">
        <v>46346782.090000004</v>
      </c>
      <c r="Q106" s="246">
        <v>10069690.300000001</v>
      </c>
      <c r="R106" s="246">
        <v>20313668.600000001</v>
      </c>
      <c r="S106" s="246">
        <v>20313668.600000001</v>
      </c>
      <c r="T106" s="246">
        <v>18000000</v>
      </c>
      <c r="U106" s="237"/>
      <c r="V106" s="237"/>
      <c r="W106" s="237"/>
      <c r="X106" s="237"/>
    </row>
    <row r="107" spans="1:24" ht="15" hidden="1" customHeight="1" outlineLevel="2" x14ac:dyDescent="0.2">
      <c r="A107" s="234">
        <v>97</v>
      </c>
      <c r="B107" s="235" t="s">
        <v>229</v>
      </c>
      <c r="C107" s="235" t="s">
        <v>441</v>
      </c>
      <c r="D107" s="235" t="s">
        <v>442</v>
      </c>
      <c r="E107" s="235" t="s">
        <v>445</v>
      </c>
      <c r="F107" s="235" t="s">
        <v>446</v>
      </c>
      <c r="G107" s="236">
        <v>27109060.469999999</v>
      </c>
      <c r="H107" s="236">
        <v>14560098.35</v>
      </c>
      <c r="I107" s="236">
        <v>12548962.119999999</v>
      </c>
      <c r="J107" s="236">
        <v>0</v>
      </c>
      <c r="K107" s="236">
        <v>12548962.119999999</v>
      </c>
      <c r="L107" s="236">
        <v>5609165.4000000004</v>
      </c>
      <c r="M107" s="236">
        <v>3013769.91</v>
      </c>
      <c r="N107" s="236">
        <v>2595395.4900000002</v>
      </c>
      <c r="O107" s="236">
        <v>15447007.630000001</v>
      </c>
      <c r="P107" s="236">
        <v>8251066.7400000002</v>
      </c>
      <c r="Q107" s="236">
        <v>7195940.8899999997</v>
      </c>
      <c r="R107" s="236">
        <v>22340298.5</v>
      </c>
      <c r="S107" s="236">
        <v>22340298.5</v>
      </c>
      <c r="T107" s="236">
        <v>2000000</v>
      </c>
      <c r="U107" s="237"/>
      <c r="V107" s="237"/>
      <c r="W107" s="237"/>
      <c r="X107" s="237"/>
    </row>
    <row r="108" spans="1:24" ht="15" hidden="1" customHeight="1" outlineLevel="2" x14ac:dyDescent="0.2">
      <c r="A108" s="234">
        <v>98</v>
      </c>
      <c r="B108" s="235" t="s">
        <v>229</v>
      </c>
      <c r="C108" s="235" t="s">
        <v>441</v>
      </c>
      <c r="D108" s="235" t="s">
        <v>442</v>
      </c>
      <c r="E108" s="235" t="s">
        <v>447</v>
      </c>
      <c r="F108" s="235" t="s">
        <v>448</v>
      </c>
      <c r="G108" s="236">
        <v>42455427.630000003</v>
      </c>
      <c r="H108" s="236">
        <v>23771222.829999998</v>
      </c>
      <c r="I108" s="236">
        <v>18684204.800000001</v>
      </c>
      <c r="J108" s="236">
        <v>0</v>
      </c>
      <c r="K108" s="236">
        <v>18684204.800000001</v>
      </c>
      <c r="L108" s="236">
        <v>8763937.4800000004</v>
      </c>
      <c r="M108" s="236">
        <v>4908212.37</v>
      </c>
      <c r="N108" s="236">
        <v>3855725.11</v>
      </c>
      <c r="O108" s="236">
        <v>18805924.370000001</v>
      </c>
      <c r="P108" s="236">
        <v>10398688.800000001</v>
      </c>
      <c r="Q108" s="236">
        <v>8407235.5700000003</v>
      </c>
      <c r="R108" s="236">
        <v>30947165.48</v>
      </c>
      <c r="S108" s="236">
        <v>30947165.48</v>
      </c>
      <c r="T108" s="236">
        <v>1000000</v>
      </c>
      <c r="U108" s="237"/>
      <c r="V108" s="237"/>
      <c r="W108" s="237"/>
      <c r="X108" s="237"/>
    </row>
    <row r="109" spans="1:24" ht="15" hidden="1" customHeight="1" outlineLevel="2" x14ac:dyDescent="0.2">
      <c r="A109" s="234">
        <v>99</v>
      </c>
      <c r="B109" s="235" t="s">
        <v>229</v>
      </c>
      <c r="C109" s="235" t="s">
        <v>441</v>
      </c>
      <c r="D109" s="235" t="s">
        <v>442</v>
      </c>
      <c r="E109" s="235" t="s">
        <v>449</v>
      </c>
      <c r="F109" s="235" t="s">
        <v>450</v>
      </c>
      <c r="G109" s="236">
        <v>50172832.350000001</v>
      </c>
      <c r="H109" s="236">
        <v>29254570.859999999</v>
      </c>
      <c r="I109" s="236">
        <v>20918261.489999998</v>
      </c>
      <c r="J109" s="236">
        <v>0</v>
      </c>
      <c r="K109" s="236">
        <v>20918261.489999998</v>
      </c>
      <c r="L109" s="236">
        <v>10465229.109999999</v>
      </c>
      <c r="M109" s="236">
        <v>6103710.9199999999</v>
      </c>
      <c r="N109" s="236">
        <v>4361518.1900000004</v>
      </c>
      <c r="O109" s="236">
        <v>36277060.520000003</v>
      </c>
      <c r="P109" s="236">
        <v>20079601.219999999</v>
      </c>
      <c r="Q109" s="236">
        <v>16197459.300000001</v>
      </c>
      <c r="R109" s="236">
        <v>41477238.979999997</v>
      </c>
      <c r="S109" s="236">
        <v>41317528.200000003</v>
      </c>
      <c r="T109" s="236">
        <v>21000000</v>
      </c>
      <c r="U109" s="237"/>
      <c r="V109" s="237"/>
      <c r="W109" s="237"/>
      <c r="X109" s="237"/>
    </row>
    <row r="110" spans="1:24" ht="15" hidden="1" customHeight="1" outlineLevel="2" x14ac:dyDescent="0.2">
      <c r="A110" s="234">
        <v>100</v>
      </c>
      <c r="B110" s="235" t="s">
        <v>229</v>
      </c>
      <c r="C110" s="235" t="s">
        <v>441</v>
      </c>
      <c r="D110" s="235" t="s">
        <v>442</v>
      </c>
      <c r="E110" s="235" t="s">
        <v>451</v>
      </c>
      <c r="F110" s="235" t="s">
        <v>452</v>
      </c>
      <c r="G110" s="236">
        <v>37010486.270000003</v>
      </c>
      <c r="H110" s="236">
        <v>17125806.32</v>
      </c>
      <c r="I110" s="236">
        <v>19884679.949999999</v>
      </c>
      <c r="J110" s="236">
        <v>0</v>
      </c>
      <c r="K110" s="236">
        <v>19884679.949999999</v>
      </c>
      <c r="L110" s="236">
        <v>7719779.8099999996</v>
      </c>
      <c r="M110" s="236">
        <v>3571305.47</v>
      </c>
      <c r="N110" s="236">
        <v>4148474.34</v>
      </c>
      <c r="O110" s="236">
        <v>9203914.0399999991</v>
      </c>
      <c r="P110" s="236">
        <v>4242172.21</v>
      </c>
      <c r="Q110" s="236">
        <v>4961741.83</v>
      </c>
      <c r="R110" s="236">
        <v>28994896.120000001</v>
      </c>
      <c r="S110" s="236">
        <v>27925286.300000001</v>
      </c>
      <c r="T110" s="236">
        <v>2000000</v>
      </c>
      <c r="U110" s="237"/>
      <c r="V110" s="237"/>
      <c r="W110" s="237"/>
      <c r="X110" s="237"/>
    </row>
    <row r="111" spans="1:24" ht="15" hidden="1" customHeight="1" outlineLevel="2" x14ac:dyDescent="0.2">
      <c r="A111" s="234">
        <v>101</v>
      </c>
      <c r="B111" s="235" t="s">
        <v>229</v>
      </c>
      <c r="C111" s="235" t="s">
        <v>441</v>
      </c>
      <c r="D111" s="235" t="s">
        <v>442</v>
      </c>
      <c r="E111" s="235" t="s">
        <v>453</v>
      </c>
      <c r="F111" s="235" t="s">
        <v>454</v>
      </c>
      <c r="G111" s="236">
        <v>42562910.280000001</v>
      </c>
      <c r="H111" s="236">
        <v>15301071.449999999</v>
      </c>
      <c r="I111" s="236">
        <v>27261838.829999998</v>
      </c>
      <c r="J111" s="236">
        <v>0</v>
      </c>
      <c r="K111" s="236">
        <v>27261838.829999998</v>
      </c>
      <c r="L111" s="236">
        <v>8877924.3000000007</v>
      </c>
      <c r="M111" s="236">
        <v>3191836.41</v>
      </c>
      <c r="N111" s="236">
        <v>5686087.8899999997</v>
      </c>
      <c r="O111" s="236">
        <v>10328807.189999999</v>
      </c>
      <c r="P111" s="236">
        <v>3444112.14</v>
      </c>
      <c r="Q111" s="236">
        <v>6884695.0499999998</v>
      </c>
      <c r="R111" s="236">
        <v>39832621.770000003</v>
      </c>
      <c r="S111" s="236">
        <v>33546909.93</v>
      </c>
      <c r="T111" s="236">
        <v>0</v>
      </c>
      <c r="U111" s="237"/>
      <c r="V111" s="237"/>
      <c r="W111" s="237"/>
      <c r="X111" s="237"/>
    </row>
    <row r="112" spans="1:24" ht="15" hidden="1" customHeight="1" outlineLevel="2" x14ac:dyDescent="0.2">
      <c r="A112" s="234">
        <v>102</v>
      </c>
      <c r="B112" s="235" t="s">
        <v>229</v>
      </c>
      <c r="C112" s="235" t="s">
        <v>441</v>
      </c>
      <c r="D112" s="235" t="s">
        <v>442</v>
      </c>
      <c r="E112" s="235" t="s">
        <v>455</v>
      </c>
      <c r="F112" s="235" t="s">
        <v>456</v>
      </c>
      <c r="G112" s="236">
        <v>22122156.760000002</v>
      </c>
      <c r="H112" s="236">
        <v>11106072.029999999</v>
      </c>
      <c r="I112" s="236">
        <v>11016084.73</v>
      </c>
      <c r="J112" s="236">
        <v>0</v>
      </c>
      <c r="K112" s="236">
        <v>11016084.73</v>
      </c>
      <c r="L112" s="236">
        <v>4614318.71</v>
      </c>
      <c r="M112" s="236">
        <v>2317341.15</v>
      </c>
      <c r="N112" s="236">
        <v>2296977.56</v>
      </c>
      <c r="O112" s="236">
        <v>7519457.96</v>
      </c>
      <c r="P112" s="236">
        <v>3742076.82</v>
      </c>
      <c r="Q112" s="236">
        <v>3777381.14</v>
      </c>
      <c r="R112" s="236">
        <v>17090443.43</v>
      </c>
      <c r="S112" s="236">
        <v>12428783.98</v>
      </c>
      <c r="T112" s="236">
        <v>1000000</v>
      </c>
      <c r="U112" s="237"/>
      <c r="V112" s="237"/>
      <c r="W112" s="237"/>
      <c r="X112" s="237"/>
    </row>
    <row r="113" spans="1:24" ht="15" hidden="1" customHeight="1" outlineLevel="1" x14ac:dyDescent="0.2">
      <c r="A113" s="239"/>
      <c r="B113" s="240"/>
      <c r="C113" s="241"/>
      <c r="D113" s="242" t="s">
        <v>457</v>
      </c>
      <c r="E113" s="240"/>
      <c r="F113" s="240"/>
      <c r="G113" s="243">
        <f t="shared" ref="G113:T113" si="7">SUBTOTAL(9,G106:G112)</f>
        <v>0</v>
      </c>
      <c r="H113" s="243">
        <f t="shared" si="7"/>
        <v>0</v>
      </c>
      <c r="I113" s="243">
        <f t="shared" si="7"/>
        <v>0</v>
      </c>
      <c r="J113" s="243">
        <f t="shared" si="7"/>
        <v>0</v>
      </c>
      <c r="K113" s="243">
        <f t="shared" si="7"/>
        <v>0</v>
      </c>
      <c r="L113" s="243">
        <f t="shared" si="7"/>
        <v>0</v>
      </c>
      <c r="M113" s="243">
        <f t="shared" si="7"/>
        <v>0</v>
      </c>
      <c r="N113" s="243">
        <f t="shared" si="7"/>
        <v>0</v>
      </c>
      <c r="O113" s="243">
        <f t="shared" si="7"/>
        <v>0</v>
      </c>
      <c r="P113" s="243">
        <f t="shared" si="7"/>
        <v>0</v>
      </c>
      <c r="Q113" s="243">
        <f t="shared" si="7"/>
        <v>0</v>
      </c>
      <c r="R113" s="243">
        <f t="shared" si="7"/>
        <v>0</v>
      </c>
      <c r="S113" s="243">
        <f t="shared" si="7"/>
        <v>0</v>
      </c>
      <c r="T113" s="243">
        <f t="shared" si="7"/>
        <v>0</v>
      </c>
      <c r="U113" s="237"/>
      <c r="V113" s="237"/>
      <c r="W113" s="237"/>
      <c r="X113" s="237"/>
    </row>
    <row r="114" spans="1:24" ht="15" hidden="1" customHeight="1" outlineLevel="2" x14ac:dyDescent="0.2">
      <c r="A114" s="244">
        <v>103</v>
      </c>
      <c r="B114" s="245" t="s">
        <v>458</v>
      </c>
      <c r="C114" s="235" t="s">
        <v>459</v>
      </c>
      <c r="D114" s="245" t="s">
        <v>460</v>
      </c>
      <c r="E114" s="245" t="s">
        <v>461</v>
      </c>
      <c r="F114" s="245" t="s">
        <v>462</v>
      </c>
      <c r="G114" s="246">
        <v>110767222.75</v>
      </c>
      <c r="H114" s="246">
        <v>72011658.390000001</v>
      </c>
      <c r="I114" s="246">
        <v>38755564.359999999</v>
      </c>
      <c r="J114" s="246">
        <v>0</v>
      </c>
      <c r="K114" s="246">
        <v>38755564.359999999</v>
      </c>
      <c r="L114" s="246">
        <v>20859168.940000001</v>
      </c>
      <c r="M114" s="246">
        <v>13545050.029999999</v>
      </c>
      <c r="N114" s="246">
        <v>7314118.9100000001</v>
      </c>
      <c r="O114" s="246">
        <v>415065210.43000001</v>
      </c>
      <c r="P114" s="246">
        <v>257355950.58000001</v>
      </c>
      <c r="Q114" s="246">
        <v>157709259.84999999</v>
      </c>
      <c r="R114" s="246">
        <v>203778943.12</v>
      </c>
      <c r="S114" s="246">
        <v>199214282.06</v>
      </c>
      <c r="T114" s="246">
        <v>2100000</v>
      </c>
      <c r="U114" s="237"/>
      <c r="V114" s="237"/>
      <c r="W114" s="237"/>
      <c r="X114" s="237"/>
    </row>
    <row r="115" spans="1:24" ht="15" hidden="1" customHeight="1" outlineLevel="2" x14ac:dyDescent="0.2">
      <c r="A115" s="234">
        <v>104</v>
      </c>
      <c r="B115" s="235" t="s">
        <v>458</v>
      </c>
      <c r="C115" s="235" t="s">
        <v>459</v>
      </c>
      <c r="D115" s="235" t="s">
        <v>460</v>
      </c>
      <c r="E115" s="235" t="s">
        <v>463</v>
      </c>
      <c r="F115" s="235" t="s">
        <v>464</v>
      </c>
      <c r="G115" s="236">
        <v>39754952.189999998</v>
      </c>
      <c r="H115" s="236">
        <v>22538563.039999999</v>
      </c>
      <c r="I115" s="236">
        <v>17216389.149999999</v>
      </c>
      <c r="J115" s="236">
        <v>0</v>
      </c>
      <c r="K115" s="236">
        <v>17216389.149999999</v>
      </c>
      <c r="L115" s="236">
        <v>7499029.1699999999</v>
      </c>
      <c r="M115" s="236">
        <v>4252372.33</v>
      </c>
      <c r="N115" s="236">
        <v>3246656.84</v>
      </c>
      <c r="O115" s="236">
        <v>11098516.380000001</v>
      </c>
      <c r="P115" s="236">
        <v>6198764.6299999999</v>
      </c>
      <c r="Q115" s="236">
        <v>4899751.75</v>
      </c>
      <c r="R115" s="236">
        <v>25362797.739999998</v>
      </c>
      <c r="S115" s="236">
        <v>25362797.739999998</v>
      </c>
      <c r="T115" s="236">
        <v>1700000</v>
      </c>
      <c r="U115" s="237"/>
      <c r="V115" s="237"/>
      <c r="W115" s="237"/>
      <c r="X115" s="237"/>
    </row>
    <row r="116" spans="1:24" ht="15" hidden="1" customHeight="1" outlineLevel="2" x14ac:dyDescent="0.2">
      <c r="A116" s="234">
        <v>105</v>
      </c>
      <c r="B116" s="235" t="s">
        <v>458</v>
      </c>
      <c r="C116" s="235" t="s">
        <v>459</v>
      </c>
      <c r="D116" s="235" t="s">
        <v>460</v>
      </c>
      <c r="E116" s="235" t="s">
        <v>465</v>
      </c>
      <c r="F116" s="235" t="s">
        <v>466</v>
      </c>
      <c r="G116" s="236">
        <v>45157472.649999999</v>
      </c>
      <c r="H116" s="236">
        <v>23525291.829999998</v>
      </c>
      <c r="I116" s="236">
        <v>21632180.82</v>
      </c>
      <c r="J116" s="236">
        <v>0</v>
      </c>
      <c r="K116" s="236">
        <v>21632180.82</v>
      </c>
      <c r="L116" s="236">
        <v>8503845.5199999996</v>
      </c>
      <c r="M116" s="236">
        <v>4428857.46</v>
      </c>
      <c r="N116" s="236">
        <v>4074988.06</v>
      </c>
      <c r="O116" s="236">
        <v>12628738.800000001</v>
      </c>
      <c r="P116" s="236">
        <v>6484866.71</v>
      </c>
      <c r="Q116" s="236">
        <v>6143872.0899999999</v>
      </c>
      <c r="R116" s="236">
        <v>31851040.969999999</v>
      </c>
      <c r="S116" s="236">
        <v>30972563.140000001</v>
      </c>
      <c r="T116" s="236">
        <v>5700000</v>
      </c>
      <c r="U116" s="237"/>
      <c r="V116" s="237"/>
      <c r="W116" s="237"/>
      <c r="X116" s="237"/>
    </row>
    <row r="117" spans="1:24" ht="15" hidden="1" customHeight="1" outlineLevel="2" x14ac:dyDescent="0.2">
      <c r="A117" s="234">
        <v>106</v>
      </c>
      <c r="B117" s="235" t="s">
        <v>458</v>
      </c>
      <c r="C117" s="235" t="s">
        <v>459</v>
      </c>
      <c r="D117" s="235" t="s">
        <v>460</v>
      </c>
      <c r="E117" s="235" t="s">
        <v>467</v>
      </c>
      <c r="F117" s="235" t="s">
        <v>468</v>
      </c>
      <c r="G117" s="236">
        <v>48468967.229999997</v>
      </c>
      <c r="H117" s="236">
        <v>21103086.149999999</v>
      </c>
      <c r="I117" s="236">
        <v>27365881.079999998</v>
      </c>
      <c r="J117" s="236">
        <v>0</v>
      </c>
      <c r="K117" s="236">
        <v>27365881.079999998</v>
      </c>
      <c r="L117" s="236">
        <v>9191887.2200000007</v>
      </c>
      <c r="M117" s="236">
        <v>4000739.21</v>
      </c>
      <c r="N117" s="236">
        <v>5191148.01</v>
      </c>
      <c r="O117" s="236">
        <v>17162013.079999998</v>
      </c>
      <c r="P117" s="236">
        <v>7422509.6399999997</v>
      </c>
      <c r="Q117" s="236">
        <v>9739503.4399999995</v>
      </c>
      <c r="R117" s="236">
        <v>42296532.530000001</v>
      </c>
      <c r="S117" s="236">
        <v>42296532.530000001</v>
      </c>
      <c r="T117" s="236">
        <v>2410000</v>
      </c>
      <c r="U117" s="237"/>
      <c r="V117" s="237"/>
      <c r="W117" s="237"/>
      <c r="X117" s="237"/>
    </row>
    <row r="118" spans="1:24" ht="15" hidden="1" customHeight="1" outlineLevel="2" x14ac:dyDescent="0.2">
      <c r="A118" s="234">
        <v>107</v>
      </c>
      <c r="B118" s="235" t="s">
        <v>458</v>
      </c>
      <c r="C118" s="235" t="s">
        <v>459</v>
      </c>
      <c r="D118" s="235" t="s">
        <v>460</v>
      </c>
      <c r="E118" s="235" t="s">
        <v>469</v>
      </c>
      <c r="F118" s="235" t="s">
        <v>470</v>
      </c>
      <c r="G118" s="236">
        <v>24644368.039999999</v>
      </c>
      <c r="H118" s="236">
        <v>11046679.300000001</v>
      </c>
      <c r="I118" s="236">
        <v>13597688.74</v>
      </c>
      <c r="J118" s="236">
        <v>0</v>
      </c>
      <c r="K118" s="236">
        <v>13597688.74</v>
      </c>
      <c r="L118" s="236">
        <v>4699780.54</v>
      </c>
      <c r="M118" s="236">
        <v>2105817.56</v>
      </c>
      <c r="N118" s="236">
        <v>2593962.98</v>
      </c>
      <c r="O118" s="236">
        <v>10287659.119999999</v>
      </c>
      <c r="P118" s="236">
        <v>4573240.1399999997</v>
      </c>
      <c r="Q118" s="236">
        <v>5714418.9800000004</v>
      </c>
      <c r="R118" s="236">
        <v>21906070.699999999</v>
      </c>
      <c r="S118" s="236">
        <v>21906070.699999999</v>
      </c>
      <c r="T118" s="236">
        <v>4340000</v>
      </c>
      <c r="U118" s="237"/>
      <c r="V118" s="237"/>
      <c r="W118" s="237"/>
      <c r="X118" s="237"/>
    </row>
    <row r="119" spans="1:24" ht="15" hidden="1" customHeight="1" outlineLevel="2" x14ac:dyDescent="0.2">
      <c r="A119" s="234">
        <v>108</v>
      </c>
      <c r="B119" s="235" t="s">
        <v>458</v>
      </c>
      <c r="C119" s="235" t="s">
        <v>459</v>
      </c>
      <c r="D119" s="235" t="s">
        <v>460</v>
      </c>
      <c r="E119" s="235" t="s">
        <v>471</v>
      </c>
      <c r="F119" s="235" t="s">
        <v>472</v>
      </c>
      <c r="G119" s="236">
        <v>19108564.809999999</v>
      </c>
      <c r="H119" s="236">
        <v>10171712.029999999</v>
      </c>
      <c r="I119" s="236">
        <v>8936852.7799999993</v>
      </c>
      <c r="J119" s="236">
        <v>0</v>
      </c>
      <c r="K119" s="236">
        <v>8936852.7799999993</v>
      </c>
      <c r="L119" s="236">
        <v>3608752.34</v>
      </c>
      <c r="M119" s="236">
        <v>1921118.67</v>
      </c>
      <c r="N119" s="236">
        <v>1687633.67</v>
      </c>
      <c r="O119" s="236">
        <v>8938755.8000000007</v>
      </c>
      <c r="P119" s="236">
        <v>4656242.3</v>
      </c>
      <c r="Q119" s="236">
        <v>4282513.5</v>
      </c>
      <c r="R119" s="236">
        <v>14906999.949999999</v>
      </c>
      <c r="S119" s="236">
        <v>14906999.949999999</v>
      </c>
      <c r="T119" s="236">
        <v>3250000</v>
      </c>
      <c r="U119" s="237"/>
      <c r="V119" s="237"/>
      <c r="W119" s="237"/>
      <c r="X119" s="237"/>
    </row>
    <row r="120" spans="1:24" ht="15" hidden="1" customHeight="1" outlineLevel="2" x14ac:dyDescent="0.2">
      <c r="A120" s="234">
        <v>109</v>
      </c>
      <c r="B120" s="235" t="s">
        <v>458</v>
      </c>
      <c r="C120" s="235" t="s">
        <v>459</v>
      </c>
      <c r="D120" s="235" t="s">
        <v>460</v>
      </c>
      <c r="E120" s="235" t="s">
        <v>473</v>
      </c>
      <c r="F120" s="235" t="s">
        <v>474</v>
      </c>
      <c r="G120" s="236">
        <v>69665193.760000005</v>
      </c>
      <c r="H120" s="236">
        <v>30127472.59</v>
      </c>
      <c r="I120" s="236">
        <v>39537721.170000002</v>
      </c>
      <c r="J120" s="236">
        <v>0</v>
      </c>
      <c r="K120" s="236">
        <v>39537721.170000002</v>
      </c>
      <c r="L120" s="236">
        <v>13119025.73</v>
      </c>
      <c r="M120" s="236">
        <v>5674193.8899999997</v>
      </c>
      <c r="N120" s="236">
        <v>7444831.8399999999</v>
      </c>
      <c r="O120" s="236">
        <v>17090727.219999999</v>
      </c>
      <c r="P120" s="236">
        <v>7249880.5199999996</v>
      </c>
      <c r="Q120" s="236">
        <v>9840846.6999999993</v>
      </c>
      <c r="R120" s="236">
        <v>56823399.710000001</v>
      </c>
      <c r="S120" s="236">
        <v>53968840.770000003</v>
      </c>
      <c r="T120" s="236">
        <v>3300000</v>
      </c>
      <c r="U120" s="237"/>
      <c r="V120" s="237"/>
      <c r="W120" s="237"/>
      <c r="X120" s="237"/>
    </row>
    <row r="121" spans="1:24" ht="15" hidden="1" customHeight="1" outlineLevel="2" x14ac:dyDescent="0.2">
      <c r="A121" s="234">
        <v>110</v>
      </c>
      <c r="B121" s="235" t="s">
        <v>458</v>
      </c>
      <c r="C121" s="235" t="s">
        <v>459</v>
      </c>
      <c r="D121" s="235" t="s">
        <v>460</v>
      </c>
      <c r="E121" s="235" t="s">
        <v>475</v>
      </c>
      <c r="F121" s="235" t="s">
        <v>476</v>
      </c>
      <c r="G121" s="236">
        <v>54433731.939999998</v>
      </c>
      <c r="H121" s="236">
        <v>32006410.43</v>
      </c>
      <c r="I121" s="236">
        <v>22427321.510000002</v>
      </c>
      <c r="J121" s="236">
        <v>0</v>
      </c>
      <c r="K121" s="236">
        <v>22427321.510000002</v>
      </c>
      <c r="L121" s="236">
        <v>10256757.01</v>
      </c>
      <c r="M121" s="236">
        <v>6028589.5499999998</v>
      </c>
      <c r="N121" s="236">
        <v>4228167.46</v>
      </c>
      <c r="O121" s="236">
        <v>10694824.84</v>
      </c>
      <c r="P121" s="236">
        <v>6227772.0199999996</v>
      </c>
      <c r="Q121" s="236">
        <v>4467052.82</v>
      </c>
      <c r="R121" s="236">
        <v>31122541.789999999</v>
      </c>
      <c r="S121" s="236">
        <v>31122541.789999999</v>
      </c>
      <c r="T121" s="236">
        <v>2100000</v>
      </c>
      <c r="U121" s="237"/>
      <c r="V121" s="237"/>
      <c r="W121" s="237"/>
      <c r="X121" s="237"/>
    </row>
    <row r="122" spans="1:24" ht="15" hidden="1" customHeight="1" outlineLevel="2" x14ac:dyDescent="0.2">
      <c r="A122" s="234">
        <v>111</v>
      </c>
      <c r="B122" s="235" t="s">
        <v>458</v>
      </c>
      <c r="C122" s="235" t="s">
        <v>459</v>
      </c>
      <c r="D122" s="235" t="s">
        <v>460</v>
      </c>
      <c r="E122" s="235" t="s">
        <v>477</v>
      </c>
      <c r="F122" s="235" t="s">
        <v>478</v>
      </c>
      <c r="G122" s="236">
        <v>37769939.57</v>
      </c>
      <c r="H122" s="236">
        <v>17551597.539999999</v>
      </c>
      <c r="I122" s="236">
        <v>20218342.030000001</v>
      </c>
      <c r="J122" s="236">
        <v>0</v>
      </c>
      <c r="K122" s="236">
        <v>20218342.030000001</v>
      </c>
      <c r="L122" s="236">
        <v>7132521.5</v>
      </c>
      <c r="M122" s="236">
        <v>3314048.09</v>
      </c>
      <c r="N122" s="236">
        <v>3818473.41</v>
      </c>
      <c r="O122" s="236">
        <v>11844622.18</v>
      </c>
      <c r="P122" s="236">
        <v>5373848.3700000001</v>
      </c>
      <c r="Q122" s="236">
        <v>6470773.8099999996</v>
      </c>
      <c r="R122" s="236">
        <v>30507589.25</v>
      </c>
      <c r="S122" s="236">
        <v>30507589.25</v>
      </c>
      <c r="T122" s="236">
        <v>4825909.5</v>
      </c>
      <c r="U122" s="237"/>
      <c r="V122" s="237"/>
      <c r="W122" s="237"/>
      <c r="X122" s="237"/>
    </row>
    <row r="123" spans="1:24" ht="15" hidden="1" customHeight="1" outlineLevel="1" x14ac:dyDescent="0.2">
      <c r="A123" s="239"/>
      <c r="B123" s="240"/>
      <c r="C123" s="241"/>
      <c r="D123" s="242" t="s">
        <v>479</v>
      </c>
      <c r="E123" s="240"/>
      <c r="F123" s="240"/>
      <c r="G123" s="243">
        <f t="shared" ref="G123:T123" si="8">SUBTOTAL(9,G114:G122)</f>
        <v>0</v>
      </c>
      <c r="H123" s="243">
        <f t="shared" si="8"/>
        <v>0</v>
      </c>
      <c r="I123" s="243">
        <f t="shared" si="8"/>
        <v>0</v>
      </c>
      <c r="J123" s="243">
        <f t="shared" si="8"/>
        <v>0</v>
      </c>
      <c r="K123" s="243">
        <f t="shared" si="8"/>
        <v>0</v>
      </c>
      <c r="L123" s="243">
        <f t="shared" si="8"/>
        <v>0</v>
      </c>
      <c r="M123" s="243">
        <f t="shared" si="8"/>
        <v>0</v>
      </c>
      <c r="N123" s="243">
        <f t="shared" si="8"/>
        <v>0</v>
      </c>
      <c r="O123" s="243">
        <f t="shared" si="8"/>
        <v>0</v>
      </c>
      <c r="P123" s="243">
        <f t="shared" si="8"/>
        <v>0</v>
      </c>
      <c r="Q123" s="243">
        <f t="shared" si="8"/>
        <v>0</v>
      </c>
      <c r="R123" s="243">
        <f t="shared" si="8"/>
        <v>0</v>
      </c>
      <c r="S123" s="243">
        <f t="shared" si="8"/>
        <v>0</v>
      </c>
      <c r="T123" s="243">
        <f t="shared" si="8"/>
        <v>0</v>
      </c>
      <c r="U123" s="237"/>
      <c r="V123" s="237"/>
      <c r="W123" s="237"/>
      <c r="X123" s="237"/>
    </row>
    <row r="124" spans="1:24" ht="15" hidden="1" customHeight="1" outlineLevel="2" x14ac:dyDescent="0.2">
      <c r="A124" s="244">
        <v>112</v>
      </c>
      <c r="B124" s="245" t="s">
        <v>458</v>
      </c>
      <c r="C124" s="235" t="s">
        <v>480</v>
      </c>
      <c r="D124" s="245" t="s">
        <v>481</v>
      </c>
      <c r="E124" s="245" t="s">
        <v>482</v>
      </c>
      <c r="F124" s="245" t="s">
        <v>483</v>
      </c>
      <c r="G124" s="246">
        <v>92423149.739999995</v>
      </c>
      <c r="H124" s="246">
        <v>69520292.900000006</v>
      </c>
      <c r="I124" s="246">
        <v>22902856.84</v>
      </c>
      <c r="J124" s="246">
        <v>26249</v>
      </c>
      <c r="K124" s="246">
        <v>22876607.84</v>
      </c>
      <c r="L124" s="246">
        <v>19038659.800000001</v>
      </c>
      <c r="M124" s="246">
        <v>14318784.939999999</v>
      </c>
      <c r="N124" s="246">
        <v>4719874.8600000003</v>
      </c>
      <c r="O124" s="246">
        <v>135952313.16999999</v>
      </c>
      <c r="P124" s="246">
        <v>94922282.159999996</v>
      </c>
      <c r="Q124" s="246">
        <v>41030031.009999998</v>
      </c>
      <c r="R124" s="246">
        <v>68652762.709999993</v>
      </c>
      <c r="S124" s="246">
        <v>68652762.709999993</v>
      </c>
      <c r="T124" s="246">
        <v>10212982.4</v>
      </c>
      <c r="U124" s="237"/>
      <c r="V124" s="237"/>
      <c r="W124" s="237"/>
      <c r="X124" s="237"/>
    </row>
    <row r="125" spans="1:24" ht="15" hidden="1" customHeight="1" outlineLevel="2" x14ac:dyDescent="0.2">
      <c r="A125" s="234">
        <v>113</v>
      </c>
      <c r="B125" s="235" t="s">
        <v>458</v>
      </c>
      <c r="C125" s="235" t="s">
        <v>480</v>
      </c>
      <c r="D125" s="235" t="s">
        <v>481</v>
      </c>
      <c r="E125" s="235" t="s">
        <v>484</v>
      </c>
      <c r="F125" s="235" t="s">
        <v>485</v>
      </c>
      <c r="G125" s="236">
        <v>104324988.56</v>
      </c>
      <c r="H125" s="236">
        <v>73504715.840000004</v>
      </c>
      <c r="I125" s="236">
        <v>30820272.719999999</v>
      </c>
      <c r="J125" s="236">
        <v>110197.5</v>
      </c>
      <c r="K125" s="236">
        <v>30710075.219999999</v>
      </c>
      <c r="L125" s="236">
        <v>21413631.82</v>
      </c>
      <c r="M125" s="236">
        <v>15088095.74</v>
      </c>
      <c r="N125" s="236">
        <v>6325536.0800000001</v>
      </c>
      <c r="O125" s="236">
        <v>142333050.81999999</v>
      </c>
      <c r="P125" s="236">
        <v>92319607.420000002</v>
      </c>
      <c r="Q125" s="236">
        <v>50013443.399999999</v>
      </c>
      <c r="R125" s="236">
        <v>87159252.200000003</v>
      </c>
      <c r="S125" s="236">
        <v>87159252.200000003</v>
      </c>
      <c r="T125" s="236">
        <v>3720000</v>
      </c>
      <c r="U125" s="237"/>
      <c r="V125" s="237"/>
      <c r="W125" s="237"/>
      <c r="X125" s="237"/>
    </row>
    <row r="126" spans="1:24" ht="15" hidden="1" customHeight="1" outlineLevel="2" x14ac:dyDescent="0.2">
      <c r="A126" s="234">
        <v>114</v>
      </c>
      <c r="B126" s="235" t="s">
        <v>458</v>
      </c>
      <c r="C126" s="235" t="s">
        <v>480</v>
      </c>
      <c r="D126" s="235" t="s">
        <v>481</v>
      </c>
      <c r="E126" s="235" t="s">
        <v>486</v>
      </c>
      <c r="F126" s="235" t="s">
        <v>487</v>
      </c>
      <c r="G126" s="236">
        <v>47876652.049999997</v>
      </c>
      <c r="H126" s="236">
        <v>28657759.84</v>
      </c>
      <c r="I126" s="236">
        <v>19218892.210000001</v>
      </c>
      <c r="J126" s="236">
        <v>4533295.09</v>
      </c>
      <c r="K126" s="236">
        <v>14685597.119999999</v>
      </c>
      <c r="L126" s="236">
        <v>9901046.9499999993</v>
      </c>
      <c r="M126" s="236">
        <v>5925117.9400000004</v>
      </c>
      <c r="N126" s="236">
        <v>3975929.01</v>
      </c>
      <c r="O126" s="236">
        <v>18343469.399999999</v>
      </c>
      <c r="P126" s="236">
        <v>10855143.220000001</v>
      </c>
      <c r="Q126" s="236">
        <v>7488326.1799999997</v>
      </c>
      <c r="R126" s="236">
        <v>30683147.399999999</v>
      </c>
      <c r="S126" s="236">
        <v>30683147.399999999</v>
      </c>
      <c r="T126" s="236">
        <v>3300000</v>
      </c>
      <c r="U126" s="237"/>
      <c r="V126" s="237"/>
      <c r="W126" s="237"/>
      <c r="X126" s="237"/>
    </row>
    <row r="127" spans="1:24" ht="15" hidden="1" customHeight="1" outlineLevel="2" x14ac:dyDescent="0.2">
      <c r="A127" s="234">
        <v>115</v>
      </c>
      <c r="B127" s="235" t="s">
        <v>458</v>
      </c>
      <c r="C127" s="235" t="s">
        <v>480</v>
      </c>
      <c r="D127" s="235" t="s">
        <v>481</v>
      </c>
      <c r="E127" s="235" t="s">
        <v>488</v>
      </c>
      <c r="F127" s="235" t="s">
        <v>489</v>
      </c>
      <c r="G127" s="236">
        <v>41696968.950000003</v>
      </c>
      <c r="H127" s="236">
        <v>21666725.920000002</v>
      </c>
      <c r="I127" s="236">
        <v>20030243.030000001</v>
      </c>
      <c r="J127" s="236">
        <v>2719723.86</v>
      </c>
      <c r="K127" s="236">
        <v>17310519.170000002</v>
      </c>
      <c r="L127" s="236">
        <v>8570153.9600000009</v>
      </c>
      <c r="M127" s="236">
        <v>4453568.28</v>
      </c>
      <c r="N127" s="236">
        <v>4116585.68</v>
      </c>
      <c r="O127" s="236">
        <v>13882835.779999999</v>
      </c>
      <c r="P127" s="236">
        <v>7090505.7999999998</v>
      </c>
      <c r="Q127" s="236">
        <v>6792329.9800000004</v>
      </c>
      <c r="R127" s="236">
        <v>30939158.690000001</v>
      </c>
      <c r="S127" s="236">
        <v>30939158.690000001</v>
      </c>
      <c r="T127" s="236">
        <v>3130000</v>
      </c>
      <c r="U127" s="237"/>
      <c r="V127" s="237"/>
      <c r="W127" s="237"/>
      <c r="X127" s="237"/>
    </row>
    <row r="128" spans="1:24" ht="15" hidden="1" customHeight="1" outlineLevel="2" x14ac:dyDescent="0.2">
      <c r="A128" s="234">
        <v>116</v>
      </c>
      <c r="B128" s="235" t="s">
        <v>458</v>
      </c>
      <c r="C128" s="235" t="s">
        <v>480</v>
      </c>
      <c r="D128" s="235" t="s">
        <v>481</v>
      </c>
      <c r="E128" s="235" t="s">
        <v>490</v>
      </c>
      <c r="F128" s="235" t="s">
        <v>491</v>
      </c>
      <c r="G128" s="236">
        <v>60851133.829999998</v>
      </c>
      <c r="H128" s="236">
        <v>30126588.579999998</v>
      </c>
      <c r="I128" s="236">
        <v>30724545.25</v>
      </c>
      <c r="J128" s="236">
        <v>1649658.65</v>
      </c>
      <c r="K128" s="236">
        <v>29074886.600000001</v>
      </c>
      <c r="L128" s="236">
        <v>12531130.34</v>
      </c>
      <c r="M128" s="236">
        <v>6204872.6399999997</v>
      </c>
      <c r="N128" s="236">
        <v>6326257.7000000002</v>
      </c>
      <c r="O128" s="236">
        <v>42295633.710000001</v>
      </c>
      <c r="P128" s="236">
        <v>20489716.780000001</v>
      </c>
      <c r="Q128" s="236">
        <v>21805916.93</v>
      </c>
      <c r="R128" s="236">
        <v>58856719.880000003</v>
      </c>
      <c r="S128" s="236">
        <v>58856719.880000003</v>
      </c>
      <c r="T128" s="236">
        <v>3040000</v>
      </c>
      <c r="U128" s="237"/>
      <c r="V128" s="237"/>
      <c r="W128" s="237"/>
      <c r="X128" s="237"/>
    </row>
    <row r="129" spans="1:24" ht="15" hidden="1" customHeight="1" outlineLevel="2" x14ac:dyDescent="0.2">
      <c r="A129" s="234">
        <v>117</v>
      </c>
      <c r="B129" s="235" t="s">
        <v>458</v>
      </c>
      <c r="C129" s="235" t="s">
        <v>480</v>
      </c>
      <c r="D129" s="235" t="s">
        <v>481</v>
      </c>
      <c r="E129" s="235" t="s">
        <v>492</v>
      </c>
      <c r="F129" s="235" t="s">
        <v>493</v>
      </c>
      <c r="G129" s="236">
        <v>70243466.75</v>
      </c>
      <c r="H129" s="236">
        <v>24950605.739999998</v>
      </c>
      <c r="I129" s="236">
        <v>45292861.009999998</v>
      </c>
      <c r="J129" s="236">
        <v>693419.4</v>
      </c>
      <c r="K129" s="236">
        <v>44599441.609999999</v>
      </c>
      <c r="L129" s="236">
        <v>14599671.58</v>
      </c>
      <c r="M129" s="236">
        <v>5187359.1399999997</v>
      </c>
      <c r="N129" s="236">
        <v>9412312.4399999995</v>
      </c>
      <c r="O129" s="236">
        <v>28148111.280000001</v>
      </c>
      <c r="P129" s="236">
        <v>9309633.1199999992</v>
      </c>
      <c r="Q129" s="236">
        <v>18838478.16</v>
      </c>
      <c r="R129" s="236">
        <v>73543651.609999999</v>
      </c>
      <c r="S129" s="236">
        <v>73543651.609999999</v>
      </c>
      <c r="T129" s="236">
        <v>3590000</v>
      </c>
      <c r="U129" s="237"/>
      <c r="V129" s="237"/>
      <c r="W129" s="237"/>
      <c r="X129" s="237"/>
    </row>
    <row r="130" spans="1:24" ht="15" hidden="1" customHeight="1" outlineLevel="2" x14ac:dyDescent="0.2">
      <c r="A130" s="234">
        <v>118</v>
      </c>
      <c r="B130" s="235" t="s">
        <v>458</v>
      </c>
      <c r="C130" s="235" t="s">
        <v>480</v>
      </c>
      <c r="D130" s="235" t="s">
        <v>481</v>
      </c>
      <c r="E130" s="235" t="s">
        <v>494</v>
      </c>
      <c r="F130" s="235" t="s">
        <v>495</v>
      </c>
      <c r="G130" s="236">
        <v>58336359.5</v>
      </c>
      <c r="H130" s="236">
        <v>22523567.699999999</v>
      </c>
      <c r="I130" s="236">
        <v>35812791.799999997</v>
      </c>
      <c r="J130" s="236">
        <v>1813055.4</v>
      </c>
      <c r="K130" s="236">
        <v>33999736.399999999</v>
      </c>
      <c r="L130" s="236">
        <v>12138474.9</v>
      </c>
      <c r="M130" s="236">
        <v>4685071.17</v>
      </c>
      <c r="N130" s="236">
        <v>7453403.7300000004</v>
      </c>
      <c r="O130" s="236">
        <v>21285083.920000002</v>
      </c>
      <c r="P130" s="236">
        <v>8017460.1299999999</v>
      </c>
      <c r="Q130" s="236">
        <v>13267623.789999999</v>
      </c>
      <c r="R130" s="236">
        <v>56533819.32</v>
      </c>
      <c r="S130" s="236">
        <v>53932250.25</v>
      </c>
      <c r="T130" s="236">
        <v>2820000</v>
      </c>
      <c r="U130" s="237"/>
      <c r="V130" s="237"/>
      <c r="W130" s="237"/>
      <c r="X130" s="237"/>
    </row>
    <row r="131" spans="1:24" ht="15" hidden="1" customHeight="1" outlineLevel="2" x14ac:dyDescent="0.2">
      <c r="A131" s="234">
        <v>119</v>
      </c>
      <c r="B131" s="235" t="s">
        <v>458</v>
      </c>
      <c r="C131" s="235" t="s">
        <v>480</v>
      </c>
      <c r="D131" s="235" t="s">
        <v>481</v>
      </c>
      <c r="E131" s="235" t="s">
        <v>496</v>
      </c>
      <c r="F131" s="235" t="s">
        <v>497</v>
      </c>
      <c r="G131" s="236">
        <v>55488004.43</v>
      </c>
      <c r="H131" s="236">
        <v>21886978.949999999</v>
      </c>
      <c r="I131" s="236">
        <v>33601025.479999997</v>
      </c>
      <c r="J131" s="236">
        <v>386913</v>
      </c>
      <c r="K131" s="236">
        <v>33214112.48</v>
      </c>
      <c r="L131" s="236">
        <v>11304919.310000001</v>
      </c>
      <c r="M131" s="236">
        <v>4460642.62</v>
      </c>
      <c r="N131" s="236">
        <v>6844276.6900000004</v>
      </c>
      <c r="O131" s="236">
        <v>21488424.780000001</v>
      </c>
      <c r="P131" s="236">
        <v>8338557.4299999997</v>
      </c>
      <c r="Q131" s="236">
        <v>13149867.35</v>
      </c>
      <c r="R131" s="236">
        <v>53595169.520000003</v>
      </c>
      <c r="S131" s="236">
        <v>53595169.520000003</v>
      </c>
      <c r="T131" s="236">
        <v>2620000</v>
      </c>
      <c r="U131" s="237"/>
      <c r="V131" s="237"/>
      <c r="W131" s="237"/>
      <c r="X131" s="237"/>
    </row>
    <row r="132" spans="1:24" ht="15" hidden="1" customHeight="1" outlineLevel="2" x14ac:dyDescent="0.2">
      <c r="A132" s="234">
        <v>120</v>
      </c>
      <c r="B132" s="235" t="s">
        <v>458</v>
      </c>
      <c r="C132" s="235" t="s">
        <v>480</v>
      </c>
      <c r="D132" s="235" t="s">
        <v>481</v>
      </c>
      <c r="E132" s="235" t="s">
        <v>498</v>
      </c>
      <c r="F132" s="235" t="s">
        <v>499</v>
      </c>
      <c r="G132" s="236">
        <v>37076763.18</v>
      </c>
      <c r="H132" s="236">
        <v>13321642.5</v>
      </c>
      <c r="I132" s="236">
        <v>23755120.68</v>
      </c>
      <c r="J132" s="236">
        <v>3475847.42</v>
      </c>
      <c r="K132" s="236">
        <v>20279273.260000002</v>
      </c>
      <c r="L132" s="236">
        <v>7689493.8499999996</v>
      </c>
      <c r="M132" s="236">
        <v>2763685.54</v>
      </c>
      <c r="N132" s="236">
        <v>4925808.3099999996</v>
      </c>
      <c r="O132" s="236">
        <v>2506121.11</v>
      </c>
      <c r="P132" s="236">
        <v>869797.96</v>
      </c>
      <c r="Q132" s="236">
        <v>1636323.15</v>
      </c>
      <c r="R132" s="236">
        <v>30317252.140000001</v>
      </c>
      <c r="S132" s="236">
        <v>30317252.140000001</v>
      </c>
      <c r="T132" s="236">
        <v>2300000</v>
      </c>
      <c r="U132" s="237"/>
      <c r="V132" s="237"/>
      <c r="W132" s="237"/>
      <c r="X132" s="237"/>
    </row>
    <row r="133" spans="1:24" ht="15" hidden="1" customHeight="1" outlineLevel="1" x14ac:dyDescent="0.2">
      <c r="A133" s="239"/>
      <c r="B133" s="240"/>
      <c r="C133" s="241"/>
      <c r="D133" s="242" t="s">
        <v>500</v>
      </c>
      <c r="E133" s="240"/>
      <c r="F133" s="240"/>
      <c r="G133" s="243">
        <f t="shared" ref="G133:T133" si="9">SUBTOTAL(9,G124:G132)</f>
        <v>0</v>
      </c>
      <c r="H133" s="243">
        <f t="shared" si="9"/>
        <v>0</v>
      </c>
      <c r="I133" s="243">
        <f t="shared" si="9"/>
        <v>0</v>
      </c>
      <c r="J133" s="243">
        <f t="shared" si="9"/>
        <v>0</v>
      </c>
      <c r="K133" s="243">
        <f t="shared" si="9"/>
        <v>0</v>
      </c>
      <c r="L133" s="243">
        <f t="shared" si="9"/>
        <v>0</v>
      </c>
      <c r="M133" s="243">
        <f t="shared" si="9"/>
        <v>0</v>
      </c>
      <c r="N133" s="243">
        <f t="shared" si="9"/>
        <v>0</v>
      </c>
      <c r="O133" s="243">
        <f t="shared" si="9"/>
        <v>0</v>
      </c>
      <c r="P133" s="243">
        <f t="shared" si="9"/>
        <v>0</v>
      </c>
      <c r="Q133" s="243">
        <f t="shared" si="9"/>
        <v>0</v>
      </c>
      <c r="R133" s="243">
        <f t="shared" si="9"/>
        <v>0</v>
      </c>
      <c r="S133" s="243">
        <f t="shared" si="9"/>
        <v>0</v>
      </c>
      <c r="T133" s="243">
        <f t="shared" si="9"/>
        <v>0</v>
      </c>
      <c r="U133" s="237"/>
      <c r="V133" s="237"/>
      <c r="W133" s="237"/>
      <c r="X133" s="237"/>
    </row>
    <row r="134" spans="1:24" ht="15" hidden="1" customHeight="1" outlineLevel="2" x14ac:dyDescent="0.2">
      <c r="A134" s="244">
        <v>121</v>
      </c>
      <c r="B134" s="245" t="s">
        <v>458</v>
      </c>
      <c r="C134" s="235" t="s">
        <v>501</v>
      </c>
      <c r="D134" s="245" t="s">
        <v>502</v>
      </c>
      <c r="E134" s="245" t="s">
        <v>503</v>
      </c>
      <c r="F134" s="245" t="s">
        <v>504</v>
      </c>
      <c r="G134" s="246">
        <v>88805546.670000002</v>
      </c>
      <c r="H134" s="246">
        <v>64370548.350000001</v>
      </c>
      <c r="I134" s="246">
        <v>24434998.32</v>
      </c>
      <c r="J134" s="246">
        <v>0</v>
      </c>
      <c r="K134" s="246">
        <v>24434998.32</v>
      </c>
      <c r="L134" s="246">
        <v>16713331.74</v>
      </c>
      <c r="M134" s="246">
        <v>12108622.07</v>
      </c>
      <c r="N134" s="246">
        <v>4604709.67</v>
      </c>
      <c r="O134" s="246">
        <v>138909090.43000001</v>
      </c>
      <c r="P134" s="246">
        <v>97495284.579999998</v>
      </c>
      <c r="Q134" s="246">
        <v>41413805.850000001</v>
      </c>
      <c r="R134" s="246">
        <v>70453513.840000004</v>
      </c>
      <c r="S134" s="246">
        <v>64821723.149999999</v>
      </c>
      <c r="T134" s="246">
        <v>2430000</v>
      </c>
      <c r="U134" s="237"/>
      <c r="V134" s="237"/>
      <c r="W134" s="237"/>
      <c r="X134" s="237"/>
    </row>
    <row r="135" spans="1:24" ht="15" hidden="1" customHeight="1" outlineLevel="2" x14ac:dyDescent="0.2">
      <c r="A135" s="234">
        <v>122</v>
      </c>
      <c r="B135" s="235" t="s">
        <v>458</v>
      </c>
      <c r="C135" s="235" t="s">
        <v>501</v>
      </c>
      <c r="D135" s="235" t="s">
        <v>502</v>
      </c>
      <c r="E135" s="235" t="s">
        <v>505</v>
      </c>
      <c r="F135" s="235" t="s">
        <v>506</v>
      </c>
      <c r="G135" s="236">
        <v>83192710.090000004</v>
      </c>
      <c r="H135" s="236">
        <v>55113393.43</v>
      </c>
      <c r="I135" s="236">
        <v>28079316.66</v>
      </c>
      <c r="J135" s="236">
        <v>0</v>
      </c>
      <c r="K135" s="236">
        <v>28079316.66</v>
      </c>
      <c r="L135" s="236">
        <v>15758025.720000001</v>
      </c>
      <c r="M135" s="236">
        <v>10434680.619999999</v>
      </c>
      <c r="N135" s="236">
        <v>5323345.0999999996</v>
      </c>
      <c r="O135" s="236">
        <v>136610755.43000001</v>
      </c>
      <c r="P135" s="236">
        <v>86783029.950000003</v>
      </c>
      <c r="Q135" s="236">
        <v>49827725.479999997</v>
      </c>
      <c r="R135" s="236">
        <v>83230387.239999995</v>
      </c>
      <c r="S135" s="236">
        <v>83230387.239999995</v>
      </c>
      <c r="T135" s="236">
        <v>3150000</v>
      </c>
      <c r="U135" s="237"/>
      <c r="V135" s="237"/>
      <c r="W135" s="237"/>
      <c r="X135" s="237"/>
    </row>
    <row r="136" spans="1:24" ht="15" hidden="1" customHeight="1" outlineLevel="2" x14ac:dyDescent="0.2">
      <c r="A136" s="234">
        <v>123</v>
      </c>
      <c r="B136" s="235" t="s">
        <v>458</v>
      </c>
      <c r="C136" s="235" t="s">
        <v>501</v>
      </c>
      <c r="D136" s="235" t="s">
        <v>502</v>
      </c>
      <c r="E136" s="235" t="s">
        <v>507</v>
      </c>
      <c r="F136" s="235" t="s">
        <v>508</v>
      </c>
      <c r="G136" s="236">
        <v>52029052.560000002</v>
      </c>
      <c r="H136" s="236">
        <v>24944166.969999999</v>
      </c>
      <c r="I136" s="236">
        <v>27084885.59</v>
      </c>
      <c r="J136" s="236">
        <v>0</v>
      </c>
      <c r="K136" s="236">
        <v>27084885.59</v>
      </c>
      <c r="L136" s="236">
        <v>9791942.6099999994</v>
      </c>
      <c r="M136" s="236">
        <v>4694487.93</v>
      </c>
      <c r="N136" s="236">
        <v>5097454.68</v>
      </c>
      <c r="O136" s="236">
        <v>13130241.15</v>
      </c>
      <c r="P136" s="236">
        <v>6169796.0999999996</v>
      </c>
      <c r="Q136" s="236">
        <v>6960445.0499999998</v>
      </c>
      <c r="R136" s="236">
        <v>39142785.32</v>
      </c>
      <c r="S136" s="236">
        <v>37288773.479999997</v>
      </c>
      <c r="T136" s="236">
        <v>2342376.14</v>
      </c>
      <c r="U136" s="237"/>
      <c r="V136" s="237"/>
      <c r="W136" s="237"/>
      <c r="X136" s="237"/>
    </row>
    <row r="137" spans="1:24" ht="15" hidden="1" customHeight="1" outlineLevel="2" x14ac:dyDescent="0.2">
      <c r="A137" s="234">
        <v>124</v>
      </c>
      <c r="B137" s="235" t="s">
        <v>458</v>
      </c>
      <c r="C137" s="235" t="s">
        <v>501</v>
      </c>
      <c r="D137" s="235" t="s">
        <v>502</v>
      </c>
      <c r="E137" s="235" t="s">
        <v>509</v>
      </c>
      <c r="F137" s="235" t="s">
        <v>510</v>
      </c>
      <c r="G137" s="236">
        <v>59526819.439999998</v>
      </c>
      <c r="H137" s="236">
        <v>26315488.829999998</v>
      </c>
      <c r="I137" s="236">
        <v>33211330.609999999</v>
      </c>
      <c r="J137" s="236">
        <v>0</v>
      </c>
      <c r="K137" s="236">
        <v>33211330.609999999</v>
      </c>
      <c r="L137" s="236">
        <v>11208518.85</v>
      </c>
      <c r="M137" s="236">
        <v>4952907.79</v>
      </c>
      <c r="N137" s="236">
        <v>6255611.0599999996</v>
      </c>
      <c r="O137" s="236">
        <v>17669478.120000001</v>
      </c>
      <c r="P137" s="236">
        <v>7700193.3799999999</v>
      </c>
      <c r="Q137" s="236">
        <v>9969284.7400000002</v>
      </c>
      <c r="R137" s="236">
        <v>49436226.409999996</v>
      </c>
      <c r="S137" s="236">
        <v>49436226.409999996</v>
      </c>
      <c r="T137" s="236">
        <v>4010233.2</v>
      </c>
      <c r="U137" s="237"/>
      <c r="V137" s="237"/>
      <c r="W137" s="237"/>
      <c r="X137" s="237"/>
    </row>
    <row r="138" spans="1:24" ht="15" hidden="1" customHeight="1" outlineLevel="2" x14ac:dyDescent="0.2">
      <c r="A138" s="234">
        <v>125</v>
      </c>
      <c r="B138" s="235" t="s">
        <v>458</v>
      </c>
      <c r="C138" s="235" t="s">
        <v>501</v>
      </c>
      <c r="D138" s="235" t="s">
        <v>502</v>
      </c>
      <c r="E138" s="235" t="s">
        <v>511</v>
      </c>
      <c r="F138" s="235" t="s">
        <v>512</v>
      </c>
      <c r="G138" s="236">
        <v>63424752.93</v>
      </c>
      <c r="H138" s="236">
        <v>31860310.059999999</v>
      </c>
      <c r="I138" s="236">
        <v>31564442.870000001</v>
      </c>
      <c r="J138" s="236">
        <v>0</v>
      </c>
      <c r="K138" s="236">
        <v>31564442.870000001</v>
      </c>
      <c r="L138" s="236">
        <v>11936629.82</v>
      </c>
      <c r="M138" s="236">
        <v>5996591.54</v>
      </c>
      <c r="N138" s="236">
        <v>5940038.2800000003</v>
      </c>
      <c r="O138" s="236">
        <v>15575261.949999999</v>
      </c>
      <c r="P138" s="236">
        <v>7709903.4000000004</v>
      </c>
      <c r="Q138" s="236">
        <v>7865358.5499999998</v>
      </c>
      <c r="R138" s="236">
        <v>45369839.700000003</v>
      </c>
      <c r="S138" s="236">
        <v>41967367.729999997</v>
      </c>
      <c r="T138" s="236">
        <v>4460735.21</v>
      </c>
      <c r="U138" s="237"/>
      <c r="V138" s="237"/>
      <c r="W138" s="237"/>
      <c r="X138" s="237"/>
    </row>
    <row r="139" spans="1:24" ht="15" hidden="1" customHeight="1" outlineLevel="2" x14ac:dyDescent="0.2">
      <c r="A139" s="234">
        <v>126</v>
      </c>
      <c r="B139" s="235" t="s">
        <v>458</v>
      </c>
      <c r="C139" s="235" t="s">
        <v>501</v>
      </c>
      <c r="D139" s="235" t="s">
        <v>502</v>
      </c>
      <c r="E139" s="235" t="s">
        <v>513</v>
      </c>
      <c r="F139" s="235" t="s">
        <v>514</v>
      </c>
      <c r="G139" s="236">
        <v>83846344.950000003</v>
      </c>
      <c r="H139" s="236">
        <v>38346447.25</v>
      </c>
      <c r="I139" s="236">
        <v>45499897.700000003</v>
      </c>
      <c r="J139" s="236">
        <v>0</v>
      </c>
      <c r="K139" s="236">
        <v>45499897.700000003</v>
      </c>
      <c r="L139" s="236">
        <v>15800443.060000001</v>
      </c>
      <c r="M139" s="236">
        <v>7226936.7800000003</v>
      </c>
      <c r="N139" s="236">
        <v>8573506.2799999993</v>
      </c>
      <c r="O139" s="236">
        <v>21732703.010000002</v>
      </c>
      <c r="P139" s="236">
        <v>9720699.9700000007</v>
      </c>
      <c r="Q139" s="236">
        <v>12012003.039999999</v>
      </c>
      <c r="R139" s="236">
        <v>66085407.020000003</v>
      </c>
      <c r="S139" s="236">
        <v>66085407.020000003</v>
      </c>
      <c r="T139" s="236">
        <v>6881274.2599999998</v>
      </c>
      <c r="U139" s="237"/>
      <c r="V139" s="237"/>
      <c r="W139" s="237"/>
      <c r="X139" s="237"/>
    </row>
    <row r="140" spans="1:24" ht="15" hidden="1" customHeight="1" outlineLevel="2" x14ac:dyDescent="0.2">
      <c r="A140" s="234">
        <v>127</v>
      </c>
      <c r="B140" s="235" t="s">
        <v>458</v>
      </c>
      <c r="C140" s="235" t="s">
        <v>501</v>
      </c>
      <c r="D140" s="235" t="s">
        <v>502</v>
      </c>
      <c r="E140" s="235" t="s">
        <v>515</v>
      </c>
      <c r="F140" s="235" t="s">
        <v>516</v>
      </c>
      <c r="G140" s="236">
        <v>77278505.650000006</v>
      </c>
      <c r="H140" s="236">
        <v>39822562.189999998</v>
      </c>
      <c r="I140" s="236">
        <v>37455943.460000001</v>
      </c>
      <c r="J140" s="236">
        <v>0</v>
      </c>
      <c r="K140" s="236">
        <v>37455943.460000001</v>
      </c>
      <c r="L140" s="236">
        <v>14543926.029999999</v>
      </c>
      <c r="M140" s="236">
        <v>7491373.0899999999</v>
      </c>
      <c r="N140" s="236">
        <v>7052552.9400000004</v>
      </c>
      <c r="O140" s="236">
        <v>43106824.979999997</v>
      </c>
      <c r="P140" s="236">
        <v>21858484.719999999</v>
      </c>
      <c r="Q140" s="236">
        <v>21248340.260000002</v>
      </c>
      <c r="R140" s="236">
        <v>65756836.659999996</v>
      </c>
      <c r="S140" s="236">
        <v>54640257.640000001</v>
      </c>
      <c r="T140" s="236">
        <v>5453755.4399999995</v>
      </c>
      <c r="U140" s="237"/>
      <c r="V140" s="237"/>
      <c r="W140" s="237"/>
      <c r="X140" s="237"/>
    </row>
    <row r="141" spans="1:24" ht="15" hidden="1" customHeight="1" outlineLevel="2" x14ac:dyDescent="0.2">
      <c r="A141" s="234">
        <v>128</v>
      </c>
      <c r="B141" s="235" t="s">
        <v>458</v>
      </c>
      <c r="C141" s="235" t="s">
        <v>501</v>
      </c>
      <c r="D141" s="235" t="s">
        <v>502</v>
      </c>
      <c r="E141" s="235" t="s">
        <v>517</v>
      </c>
      <c r="F141" s="235" t="s">
        <v>518</v>
      </c>
      <c r="G141" s="236">
        <v>34519049.079999998</v>
      </c>
      <c r="H141" s="236">
        <v>17917789.329999998</v>
      </c>
      <c r="I141" s="236">
        <v>16601259.75</v>
      </c>
      <c r="J141" s="236">
        <v>0</v>
      </c>
      <c r="K141" s="236">
        <v>16601259.75</v>
      </c>
      <c r="L141" s="236">
        <v>6515672.7800000003</v>
      </c>
      <c r="M141" s="236">
        <v>3381201.96</v>
      </c>
      <c r="N141" s="236">
        <v>3134470.82</v>
      </c>
      <c r="O141" s="236">
        <v>8781530.4299999997</v>
      </c>
      <c r="P141" s="236">
        <v>4511710.71</v>
      </c>
      <c r="Q141" s="236">
        <v>4269819.72</v>
      </c>
      <c r="R141" s="236">
        <v>24005550.289999999</v>
      </c>
      <c r="S141" s="236">
        <v>24005550.289999999</v>
      </c>
      <c r="T141" s="236">
        <v>2183187.19</v>
      </c>
      <c r="U141" s="237"/>
      <c r="V141" s="237"/>
      <c r="W141" s="237"/>
      <c r="X141" s="237"/>
    </row>
    <row r="142" spans="1:24" ht="15" hidden="1" customHeight="1" outlineLevel="2" x14ac:dyDescent="0.2">
      <c r="A142" s="234">
        <v>129</v>
      </c>
      <c r="B142" s="235" t="s">
        <v>458</v>
      </c>
      <c r="C142" s="235" t="s">
        <v>501</v>
      </c>
      <c r="D142" s="235" t="s">
        <v>502</v>
      </c>
      <c r="E142" s="235" t="s">
        <v>519</v>
      </c>
      <c r="F142" s="235" t="s">
        <v>520</v>
      </c>
      <c r="G142" s="236">
        <v>50027265.409999996</v>
      </c>
      <c r="H142" s="236">
        <v>20902690.620000001</v>
      </c>
      <c r="I142" s="236">
        <v>29124574.789999999</v>
      </c>
      <c r="J142" s="236">
        <v>0</v>
      </c>
      <c r="K142" s="236">
        <v>29124574.789999999</v>
      </c>
      <c r="L142" s="236">
        <v>9415203.3800000008</v>
      </c>
      <c r="M142" s="236">
        <v>3935076.51</v>
      </c>
      <c r="N142" s="236">
        <v>5480126.8700000001</v>
      </c>
      <c r="O142" s="236">
        <v>18155063.620000001</v>
      </c>
      <c r="P142" s="236">
        <v>7206829.8700000001</v>
      </c>
      <c r="Q142" s="236">
        <v>10948233.75</v>
      </c>
      <c r="R142" s="236">
        <v>45552935.409999996</v>
      </c>
      <c r="S142" s="236">
        <v>42479564.240000002</v>
      </c>
      <c r="T142" s="236">
        <v>3350441.81</v>
      </c>
      <c r="U142" s="237"/>
      <c r="V142" s="237"/>
      <c r="W142" s="237"/>
      <c r="X142" s="237"/>
    </row>
    <row r="143" spans="1:24" ht="15" hidden="1" customHeight="1" outlineLevel="1" x14ac:dyDescent="0.2">
      <c r="A143" s="239"/>
      <c r="B143" s="240"/>
      <c r="C143" s="241"/>
      <c r="D143" s="242" t="s">
        <v>521</v>
      </c>
      <c r="E143" s="240"/>
      <c r="F143" s="240"/>
      <c r="G143" s="243">
        <f t="shared" ref="G143:T143" si="10">SUBTOTAL(9,G134:G142)</f>
        <v>0</v>
      </c>
      <c r="H143" s="243">
        <f t="shared" si="10"/>
        <v>0</v>
      </c>
      <c r="I143" s="243">
        <f t="shared" si="10"/>
        <v>0</v>
      </c>
      <c r="J143" s="243">
        <f t="shared" si="10"/>
        <v>0</v>
      </c>
      <c r="K143" s="243">
        <f t="shared" si="10"/>
        <v>0</v>
      </c>
      <c r="L143" s="243">
        <f t="shared" si="10"/>
        <v>0</v>
      </c>
      <c r="M143" s="243">
        <f t="shared" si="10"/>
        <v>0</v>
      </c>
      <c r="N143" s="243">
        <f t="shared" si="10"/>
        <v>0</v>
      </c>
      <c r="O143" s="243">
        <f t="shared" si="10"/>
        <v>0</v>
      </c>
      <c r="P143" s="243">
        <f t="shared" si="10"/>
        <v>0</v>
      </c>
      <c r="Q143" s="243">
        <f t="shared" si="10"/>
        <v>0</v>
      </c>
      <c r="R143" s="243">
        <f t="shared" si="10"/>
        <v>0</v>
      </c>
      <c r="S143" s="243">
        <f t="shared" si="10"/>
        <v>0</v>
      </c>
      <c r="T143" s="243">
        <f t="shared" si="10"/>
        <v>0</v>
      </c>
      <c r="U143" s="237"/>
      <c r="V143" s="237"/>
      <c r="W143" s="237"/>
      <c r="X143" s="237"/>
    </row>
    <row r="144" spans="1:24" ht="15" hidden="1" customHeight="1" outlineLevel="2" x14ac:dyDescent="0.2">
      <c r="A144" s="244">
        <v>130</v>
      </c>
      <c r="B144" s="245" t="s">
        <v>458</v>
      </c>
      <c r="C144" s="235" t="s">
        <v>522</v>
      </c>
      <c r="D144" s="245" t="s">
        <v>523</v>
      </c>
      <c r="E144" s="245" t="s">
        <v>524</v>
      </c>
      <c r="F144" s="245" t="s">
        <v>525</v>
      </c>
      <c r="G144" s="246">
        <v>163530648.77000001</v>
      </c>
      <c r="H144" s="246">
        <v>104631028.05</v>
      </c>
      <c r="I144" s="246">
        <v>58899620.719999999</v>
      </c>
      <c r="J144" s="246">
        <v>0</v>
      </c>
      <c r="K144" s="246">
        <v>58899620.719999999</v>
      </c>
      <c r="L144" s="246">
        <v>31327816.530000001</v>
      </c>
      <c r="M144" s="246">
        <v>20037926.399999999</v>
      </c>
      <c r="N144" s="246">
        <v>11289890.130000001</v>
      </c>
      <c r="O144" s="246">
        <v>712031668.41999996</v>
      </c>
      <c r="P144" s="246">
        <v>391772447.55000001</v>
      </c>
      <c r="Q144" s="246">
        <v>320259220.87</v>
      </c>
      <c r="R144" s="246">
        <v>390448731.72000003</v>
      </c>
      <c r="S144" s="246">
        <v>390448731.72000003</v>
      </c>
      <c r="T144" s="246">
        <v>3455340</v>
      </c>
      <c r="U144" s="237"/>
      <c r="V144" s="237"/>
      <c r="W144" s="237"/>
      <c r="X144" s="237"/>
    </row>
    <row r="145" spans="1:24" ht="15" hidden="1" customHeight="1" outlineLevel="2" x14ac:dyDescent="0.2">
      <c r="A145" s="234">
        <v>131</v>
      </c>
      <c r="B145" s="235" t="s">
        <v>458</v>
      </c>
      <c r="C145" s="235" t="s">
        <v>522</v>
      </c>
      <c r="D145" s="235" t="s">
        <v>523</v>
      </c>
      <c r="E145" s="235" t="s">
        <v>526</v>
      </c>
      <c r="F145" s="235" t="s">
        <v>527</v>
      </c>
      <c r="G145" s="236">
        <v>45708604.210000001</v>
      </c>
      <c r="H145" s="236">
        <v>20848417.399999999</v>
      </c>
      <c r="I145" s="236">
        <v>24860186.809999999</v>
      </c>
      <c r="J145" s="236">
        <v>2877736.2</v>
      </c>
      <c r="K145" s="236">
        <v>21982450.609999999</v>
      </c>
      <c r="L145" s="236">
        <v>8733996.8599999994</v>
      </c>
      <c r="M145" s="236">
        <v>3984072.57</v>
      </c>
      <c r="N145" s="236">
        <v>4749924.29</v>
      </c>
      <c r="O145" s="236">
        <v>14247307.960000001</v>
      </c>
      <c r="P145" s="236">
        <v>6415138.0300000003</v>
      </c>
      <c r="Q145" s="236">
        <v>7832169.9299999997</v>
      </c>
      <c r="R145" s="236">
        <v>37442281.030000001</v>
      </c>
      <c r="S145" s="236">
        <v>34397287.600000001</v>
      </c>
      <c r="T145" s="236">
        <v>4216343.3</v>
      </c>
      <c r="U145" s="237"/>
      <c r="V145" s="237"/>
      <c r="W145" s="237"/>
      <c r="X145" s="237"/>
    </row>
    <row r="146" spans="1:24" ht="15" hidden="1" customHeight="1" outlineLevel="2" x14ac:dyDescent="0.2">
      <c r="A146" s="234">
        <v>132</v>
      </c>
      <c r="B146" s="235" t="s">
        <v>458</v>
      </c>
      <c r="C146" s="235" t="s">
        <v>522</v>
      </c>
      <c r="D146" s="235" t="s">
        <v>523</v>
      </c>
      <c r="E146" s="235" t="s">
        <v>528</v>
      </c>
      <c r="F146" s="235" t="s">
        <v>529</v>
      </c>
      <c r="G146" s="236">
        <v>84117131.879999995</v>
      </c>
      <c r="H146" s="236">
        <v>39756913.579999998</v>
      </c>
      <c r="I146" s="236">
        <v>44360218.299999997</v>
      </c>
      <c r="J146" s="236">
        <v>8053514.7300000004</v>
      </c>
      <c r="K146" s="236">
        <v>36306703.57</v>
      </c>
      <c r="L146" s="236">
        <v>16073095.609999999</v>
      </c>
      <c r="M146" s="236">
        <v>7596289.8799999999</v>
      </c>
      <c r="N146" s="236">
        <v>8476805.7300000004</v>
      </c>
      <c r="O146" s="236">
        <v>19104275.57</v>
      </c>
      <c r="P146" s="236">
        <v>8832372.5399999991</v>
      </c>
      <c r="Q146" s="236">
        <v>10271903.029999999</v>
      </c>
      <c r="R146" s="236">
        <v>63108927.060000002</v>
      </c>
      <c r="S146" s="236">
        <v>60849408.299999997</v>
      </c>
      <c r="T146" s="236">
        <v>5447140</v>
      </c>
      <c r="U146" s="237"/>
      <c r="V146" s="237"/>
      <c r="W146" s="237"/>
      <c r="X146" s="237"/>
    </row>
    <row r="147" spans="1:24" ht="15" hidden="1" customHeight="1" outlineLevel="2" x14ac:dyDescent="0.2">
      <c r="A147" s="234">
        <v>133</v>
      </c>
      <c r="B147" s="235" t="s">
        <v>458</v>
      </c>
      <c r="C147" s="235" t="s">
        <v>522</v>
      </c>
      <c r="D147" s="235" t="s">
        <v>523</v>
      </c>
      <c r="E147" s="235" t="s">
        <v>530</v>
      </c>
      <c r="F147" s="235" t="s">
        <v>531</v>
      </c>
      <c r="G147" s="236">
        <v>49043268.780000001</v>
      </c>
      <c r="H147" s="236">
        <v>29316681.280000001</v>
      </c>
      <c r="I147" s="236">
        <v>19726587.5</v>
      </c>
      <c r="J147" s="236">
        <v>5264375.9000000004</v>
      </c>
      <c r="K147" s="236">
        <v>14462211.6</v>
      </c>
      <c r="L147" s="236">
        <v>9371184.3300000001</v>
      </c>
      <c r="M147" s="236">
        <v>5599716.1299999999</v>
      </c>
      <c r="N147" s="236">
        <v>3771468.2</v>
      </c>
      <c r="O147" s="236">
        <v>15876008.939999999</v>
      </c>
      <c r="P147" s="236">
        <v>9315167.5899999999</v>
      </c>
      <c r="Q147" s="236">
        <v>6560841.3499999996</v>
      </c>
      <c r="R147" s="236">
        <v>30058897.050000001</v>
      </c>
      <c r="S147" s="236">
        <v>25068636.859999999</v>
      </c>
      <c r="T147" s="236">
        <v>4359622</v>
      </c>
      <c r="U147" s="237"/>
      <c r="V147" s="237"/>
      <c r="W147" s="237"/>
      <c r="X147" s="237"/>
    </row>
    <row r="148" spans="1:24" ht="15" hidden="1" customHeight="1" outlineLevel="2" x14ac:dyDescent="0.2">
      <c r="A148" s="234">
        <v>134</v>
      </c>
      <c r="B148" s="235" t="s">
        <v>458</v>
      </c>
      <c r="C148" s="235" t="s">
        <v>522</v>
      </c>
      <c r="D148" s="235" t="s">
        <v>523</v>
      </c>
      <c r="E148" s="235" t="s">
        <v>532</v>
      </c>
      <c r="F148" s="235" t="s">
        <v>533</v>
      </c>
      <c r="G148" s="236">
        <v>74630431.010000005</v>
      </c>
      <c r="H148" s="236">
        <v>37115052.579999998</v>
      </c>
      <c r="I148" s="236">
        <v>37515378.43</v>
      </c>
      <c r="J148" s="236">
        <v>8774713.2400000002</v>
      </c>
      <c r="K148" s="236">
        <v>28740665.190000001</v>
      </c>
      <c r="L148" s="236">
        <v>14260377.48</v>
      </c>
      <c r="M148" s="236">
        <v>7091813.8700000001</v>
      </c>
      <c r="N148" s="236">
        <v>7168563.6100000003</v>
      </c>
      <c r="O148" s="236">
        <v>17270663.760000002</v>
      </c>
      <c r="P148" s="236">
        <v>8364029.5499999998</v>
      </c>
      <c r="Q148" s="236">
        <v>8906634.2100000009</v>
      </c>
      <c r="R148" s="236">
        <v>53590576.25</v>
      </c>
      <c r="S148" s="236">
        <v>47052409.890000001</v>
      </c>
      <c r="T148" s="236">
        <v>5186980</v>
      </c>
      <c r="U148" s="237"/>
      <c r="V148" s="237"/>
      <c r="W148" s="237"/>
      <c r="X148" s="237"/>
    </row>
    <row r="149" spans="1:24" ht="15" hidden="1" customHeight="1" outlineLevel="2" x14ac:dyDescent="0.2">
      <c r="A149" s="234">
        <v>135</v>
      </c>
      <c r="B149" s="235" t="s">
        <v>458</v>
      </c>
      <c r="C149" s="235" t="s">
        <v>522</v>
      </c>
      <c r="D149" s="235" t="s">
        <v>523</v>
      </c>
      <c r="E149" s="235" t="s">
        <v>534</v>
      </c>
      <c r="F149" s="235" t="s">
        <v>535</v>
      </c>
      <c r="G149" s="236">
        <v>42073641.380000003</v>
      </c>
      <c r="H149" s="236">
        <v>24454517.920000002</v>
      </c>
      <c r="I149" s="236">
        <v>17619123.460000001</v>
      </c>
      <c r="J149" s="236">
        <v>1556617.98</v>
      </c>
      <c r="K149" s="236">
        <v>16062505.48</v>
      </c>
      <c r="L149" s="236">
        <v>8048119.6900000004</v>
      </c>
      <c r="M149" s="236">
        <v>4675954.07</v>
      </c>
      <c r="N149" s="236">
        <v>3372165.62</v>
      </c>
      <c r="O149" s="236">
        <v>19191276.579999998</v>
      </c>
      <c r="P149" s="236">
        <v>10972050.01</v>
      </c>
      <c r="Q149" s="236">
        <v>8219226.5700000003</v>
      </c>
      <c r="R149" s="236">
        <v>29210515.649999999</v>
      </c>
      <c r="S149" s="236">
        <v>29210515.649999999</v>
      </c>
      <c r="T149" s="236">
        <v>3803662</v>
      </c>
      <c r="U149" s="237"/>
      <c r="V149" s="237"/>
      <c r="W149" s="237"/>
      <c r="X149" s="237"/>
    </row>
    <row r="150" spans="1:24" ht="15" hidden="1" customHeight="1" outlineLevel="2" x14ac:dyDescent="0.2">
      <c r="A150" s="234">
        <v>136</v>
      </c>
      <c r="B150" s="235" t="s">
        <v>458</v>
      </c>
      <c r="C150" s="235" t="s">
        <v>522</v>
      </c>
      <c r="D150" s="235" t="s">
        <v>523</v>
      </c>
      <c r="E150" s="235" t="s">
        <v>536</v>
      </c>
      <c r="F150" s="235" t="s">
        <v>537</v>
      </c>
      <c r="G150" s="236">
        <v>103805974.38</v>
      </c>
      <c r="H150" s="236">
        <v>45351218.109999999</v>
      </c>
      <c r="I150" s="236">
        <v>58454756.270000003</v>
      </c>
      <c r="J150" s="236">
        <v>11698813.42</v>
      </c>
      <c r="K150" s="236">
        <v>46755942.850000001</v>
      </c>
      <c r="L150" s="236">
        <v>19835238.23</v>
      </c>
      <c r="M150" s="236">
        <v>8667536.5399999991</v>
      </c>
      <c r="N150" s="236">
        <v>11167701.689999999</v>
      </c>
      <c r="O150" s="236">
        <v>30528225.41</v>
      </c>
      <c r="P150" s="236">
        <v>12654603.35</v>
      </c>
      <c r="Q150" s="236">
        <v>17873622.059999999</v>
      </c>
      <c r="R150" s="236">
        <v>87496080.019999996</v>
      </c>
      <c r="S150" s="236">
        <v>75617547.829999998</v>
      </c>
      <c r="T150" s="236">
        <v>5624880</v>
      </c>
      <c r="U150" s="237"/>
      <c r="V150" s="237"/>
      <c r="W150" s="237"/>
      <c r="X150" s="237"/>
    </row>
    <row r="151" spans="1:24" ht="15" hidden="1" customHeight="1" outlineLevel="2" x14ac:dyDescent="0.2">
      <c r="A151" s="234">
        <v>137</v>
      </c>
      <c r="B151" s="235" t="s">
        <v>458</v>
      </c>
      <c r="C151" s="235" t="s">
        <v>522</v>
      </c>
      <c r="D151" s="235" t="s">
        <v>523</v>
      </c>
      <c r="E151" s="235" t="s">
        <v>538</v>
      </c>
      <c r="F151" s="235" t="s">
        <v>539</v>
      </c>
      <c r="G151" s="236">
        <v>60232424.240000002</v>
      </c>
      <c r="H151" s="236">
        <v>25149570.329999998</v>
      </c>
      <c r="I151" s="236">
        <v>35082853.909999996</v>
      </c>
      <c r="J151" s="236">
        <v>4138543.54</v>
      </c>
      <c r="K151" s="236">
        <v>30944310.370000001</v>
      </c>
      <c r="L151" s="236">
        <v>11509207.359999999</v>
      </c>
      <c r="M151" s="236">
        <v>4804804.1900000004</v>
      </c>
      <c r="N151" s="236">
        <v>6704403.1699999999</v>
      </c>
      <c r="O151" s="236">
        <v>17020635.739999998</v>
      </c>
      <c r="P151" s="236">
        <v>6948883.4800000004</v>
      </c>
      <c r="Q151" s="236">
        <v>10071752.26</v>
      </c>
      <c r="R151" s="236">
        <v>51859009.340000004</v>
      </c>
      <c r="S151" s="236">
        <v>46145861.619999997</v>
      </c>
      <c r="T151" s="236">
        <v>4104500</v>
      </c>
      <c r="U151" s="237"/>
      <c r="V151" s="237"/>
      <c r="W151" s="237"/>
      <c r="X151" s="237"/>
    </row>
    <row r="152" spans="1:24" ht="15" hidden="1" customHeight="1" outlineLevel="2" x14ac:dyDescent="0.2">
      <c r="A152" s="234">
        <v>138</v>
      </c>
      <c r="B152" s="235" t="s">
        <v>458</v>
      </c>
      <c r="C152" s="235" t="s">
        <v>522</v>
      </c>
      <c r="D152" s="235" t="s">
        <v>523</v>
      </c>
      <c r="E152" s="235" t="s">
        <v>540</v>
      </c>
      <c r="F152" s="235" t="s">
        <v>541</v>
      </c>
      <c r="G152" s="236">
        <v>83539614.939999998</v>
      </c>
      <c r="H152" s="236">
        <v>33478287.27</v>
      </c>
      <c r="I152" s="236">
        <v>50061327.670000002</v>
      </c>
      <c r="J152" s="236">
        <v>5535684.9900000002</v>
      </c>
      <c r="K152" s="236">
        <v>44525642.68</v>
      </c>
      <c r="L152" s="236">
        <v>15975734.359999999</v>
      </c>
      <c r="M152" s="236">
        <v>6400260.7999999998</v>
      </c>
      <c r="N152" s="236">
        <v>9575473.5600000005</v>
      </c>
      <c r="O152" s="236">
        <v>42448752.240000002</v>
      </c>
      <c r="P152" s="236">
        <v>16710848.93</v>
      </c>
      <c r="Q152" s="236">
        <v>25737903.309999999</v>
      </c>
      <c r="R152" s="236">
        <v>85374704.540000007</v>
      </c>
      <c r="S152" s="236">
        <v>85374704.540000007</v>
      </c>
      <c r="T152" s="236">
        <v>5495120</v>
      </c>
      <c r="U152" s="237"/>
      <c r="V152" s="237"/>
      <c r="W152" s="237"/>
      <c r="X152" s="237"/>
    </row>
    <row r="153" spans="1:24" ht="15" hidden="1" customHeight="1" outlineLevel="1" x14ac:dyDescent="0.2">
      <c r="A153" s="239"/>
      <c r="B153" s="240"/>
      <c r="C153" s="241"/>
      <c r="D153" s="242" t="s">
        <v>542</v>
      </c>
      <c r="E153" s="240"/>
      <c r="F153" s="240"/>
      <c r="G153" s="243">
        <f t="shared" ref="G153:T153" si="11">SUBTOTAL(9,G144:G152)</f>
        <v>0</v>
      </c>
      <c r="H153" s="243">
        <f t="shared" si="11"/>
        <v>0</v>
      </c>
      <c r="I153" s="243">
        <f t="shared" si="11"/>
        <v>0</v>
      </c>
      <c r="J153" s="243">
        <f t="shared" si="11"/>
        <v>0</v>
      </c>
      <c r="K153" s="243">
        <f t="shared" si="11"/>
        <v>0</v>
      </c>
      <c r="L153" s="243">
        <f t="shared" si="11"/>
        <v>0</v>
      </c>
      <c r="M153" s="243">
        <f t="shared" si="11"/>
        <v>0</v>
      </c>
      <c r="N153" s="243">
        <f t="shared" si="11"/>
        <v>0</v>
      </c>
      <c r="O153" s="243">
        <f t="shared" si="11"/>
        <v>0</v>
      </c>
      <c r="P153" s="243">
        <f t="shared" si="11"/>
        <v>0</v>
      </c>
      <c r="Q153" s="243">
        <f t="shared" si="11"/>
        <v>0</v>
      </c>
      <c r="R153" s="243">
        <f t="shared" si="11"/>
        <v>0</v>
      </c>
      <c r="S153" s="243">
        <f t="shared" si="11"/>
        <v>0</v>
      </c>
      <c r="T153" s="243">
        <f t="shared" si="11"/>
        <v>0</v>
      </c>
      <c r="U153" s="237"/>
      <c r="V153" s="237"/>
      <c r="W153" s="237"/>
      <c r="X153" s="237"/>
    </row>
    <row r="154" spans="1:24" ht="15" hidden="1" customHeight="1" outlineLevel="2" x14ac:dyDescent="0.2">
      <c r="A154" s="244">
        <v>139</v>
      </c>
      <c r="B154" s="245" t="s">
        <v>458</v>
      </c>
      <c r="C154" s="235" t="s">
        <v>543</v>
      </c>
      <c r="D154" s="245" t="s">
        <v>544</v>
      </c>
      <c r="E154" s="245" t="s">
        <v>545</v>
      </c>
      <c r="F154" s="245" t="s">
        <v>546</v>
      </c>
      <c r="G154" s="246">
        <v>148810543.28999999</v>
      </c>
      <c r="H154" s="246">
        <v>79776864.079999998</v>
      </c>
      <c r="I154" s="246">
        <v>69033679.209999993</v>
      </c>
      <c r="J154" s="246">
        <v>7228759</v>
      </c>
      <c r="K154" s="246">
        <v>61804920.210000001</v>
      </c>
      <c r="L154" s="246">
        <v>27966682.379999999</v>
      </c>
      <c r="M154" s="246">
        <v>14996614.869999999</v>
      </c>
      <c r="N154" s="246">
        <v>12970067.51</v>
      </c>
      <c r="O154" s="246">
        <v>319176239.88</v>
      </c>
      <c r="P154" s="246">
        <v>161578912.05000001</v>
      </c>
      <c r="Q154" s="246">
        <v>157597327.83000001</v>
      </c>
      <c r="R154" s="246">
        <v>239601074.55000001</v>
      </c>
      <c r="S154" s="246">
        <v>215779576.62</v>
      </c>
      <c r="T154" s="246">
        <v>8620390.5500000007</v>
      </c>
      <c r="U154" s="237"/>
      <c r="V154" s="237"/>
      <c r="W154" s="237"/>
      <c r="X154" s="237"/>
    </row>
    <row r="155" spans="1:24" ht="15" hidden="1" customHeight="1" outlineLevel="2" x14ac:dyDescent="0.2">
      <c r="A155" s="234">
        <v>140</v>
      </c>
      <c r="B155" s="235" t="s">
        <v>458</v>
      </c>
      <c r="C155" s="235" t="s">
        <v>543</v>
      </c>
      <c r="D155" s="235" t="s">
        <v>544</v>
      </c>
      <c r="E155" s="235" t="s">
        <v>547</v>
      </c>
      <c r="F155" s="235" t="s">
        <v>548</v>
      </c>
      <c r="G155" s="236">
        <v>74624462.510000005</v>
      </c>
      <c r="H155" s="236">
        <v>31117019.98</v>
      </c>
      <c r="I155" s="236">
        <v>43507442.530000001</v>
      </c>
      <c r="J155" s="236">
        <v>4776783</v>
      </c>
      <c r="K155" s="236">
        <v>38730659.530000001</v>
      </c>
      <c r="L155" s="236">
        <v>14024534.779999999</v>
      </c>
      <c r="M155" s="236">
        <v>5847861.6299999999</v>
      </c>
      <c r="N155" s="236">
        <v>8176673.1500000004</v>
      </c>
      <c r="O155" s="236">
        <v>21687009.140000001</v>
      </c>
      <c r="P155" s="236">
        <v>8721537.3900000006</v>
      </c>
      <c r="Q155" s="236">
        <v>12965471.75</v>
      </c>
      <c r="R155" s="236">
        <v>64649587.43</v>
      </c>
      <c r="S155" s="236">
        <v>59084515.609999999</v>
      </c>
      <c r="T155" s="236">
        <v>2334961</v>
      </c>
      <c r="U155" s="237"/>
      <c r="V155" s="237"/>
      <c r="W155" s="237"/>
      <c r="X155" s="237"/>
    </row>
    <row r="156" spans="1:24" ht="15" hidden="1" customHeight="1" outlineLevel="2" x14ac:dyDescent="0.2">
      <c r="A156" s="234">
        <v>141</v>
      </c>
      <c r="B156" s="235" t="s">
        <v>458</v>
      </c>
      <c r="C156" s="235" t="s">
        <v>543</v>
      </c>
      <c r="D156" s="235" t="s">
        <v>544</v>
      </c>
      <c r="E156" s="235" t="s">
        <v>549</v>
      </c>
      <c r="F156" s="235" t="s">
        <v>550</v>
      </c>
      <c r="G156" s="236">
        <v>122494179.52</v>
      </c>
      <c r="H156" s="236">
        <v>54841089.420000002</v>
      </c>
      <c r="I156" s="236">
        <v>67653090.099999994</v>
      </c>
      <c r="J156" s="236">
        <v>9346846</v>
      </c>
      <c r="K156" s="236">
        <v>58306244.100000001</v>
      </c>
      <c r="L156" s="236">
        <v>23020921.329999998</v>
      </c>
      <c r="M156" s="236">
        <v>10307838.880000001</v>
      </c>
      <c r="N156" s="236">
        <v>12713082.449999999</v>
      </c>
      <c r="O156" s="236">
        <v>94964292.150000006</v>
      </c>
      <c r="P156" s="236">
        <v>40681039.700000003</v>
      </c>
      <c r="Q156" s="236">
        <v>54283252.450000003</v>
      </c>
      <c r="R156" s="236">
        <v>134649425</v>
      </c>
      <c r="S156" s="236">
        <v>122936052.48999999</v>
      </c>
      <c r="T156" s="236">
        <v>5416810</v>
      </c>
      <c r="U156" s="237"/>
      <c r="V156" s="237"/>
      <c r="W156" s="237"/>
      <c r="X156" s="237"/>
    </row>
    <row r="157" spans="1:24" ht="15" hidden="1" customHeight="1" outlineLevel="2" x14ac:dyDescent="0.2">
      <c r="A157" s="234">
        <v>142</v>
      </c>
      <c r="B157" s="235" t="s">
        <v>458</v>
      </c>
      <c r="C157" s="235" t="s">
        <v>543</v>
      </c>
      <c r="D157" s="235" t="s">
        <v>544</v>
      </c>
      <c r="E157" s="235" t="s">
        <v>551</v>
      </c>
      <c r="F157" s="235" t="s">
        <v>552</v>
      </c>
      <c r="G157" s="236">
        <v>111032087.78</v>
      </c>
      <c r="H157" s="236">
        <v>38698921.68</v>
      </c>
      <c r="I157" s="236">
        <v>72333166.099999994</v>
      </c>
      <c r="J157" s="236">
        <v>6512408</v>
      </c>
      <c r="K157" s="236">
        <v>65820758.100000001</v>
      </c>
      <c r="L157" s="236">
        <v>20866795.210000001</v>
      </c>
      <c r="M157" s="236">
        <v>7275933.1299999999</v>
      </c>
      <c r="N157" s="236">
        <v>13590862.08</v>
      </c>
      <c r="O157" s="236">
        <v>116676135.38</v>
      </c>
      <c r="P157" s="236">
        <v>37752799.189999998</v>
      </c>
      <c r="Q157" s="236">
        <v>78923336.189999998</v>
      </c>
      <c r="R157" s="236">
        <v>164847364.37</v>
      </c>
      <c r="S157" s="236">
        <v>149644517.44999999</v>
      </c>
      <c r="T157" s="236">
        <v>5569264</v>
      </c>
      <c r="U157" s="237"/>
      <c r="V157" s="237"/>
      <c r="W157" s="237"/>
      <c r="X157" s="237"/>
    </row>
    <row r="158" spans="1:24" ht="15" hidden="1" customHeight="1" outlineLevel="2" x14ac:dyDescent="0.2">
      <c r="A158" s="234">
        <v>143</v>
      </c>
      <c r="B158" s="235" t="s">
        <v>458</v>
      </c>
      <c r="C158" s="235" t="s">
        <v>543</v>
      </c>
      <c r="D158" s="235" t="s">
        <v>544</v>
      </c>
      <c r="E158" s="235" t="s">
        <v>553</v>
      </c>
      <c r="F158" s="235" t="s">
        <v>554</v>
      </c>
      <c r="G158" s="236">
        <v>64446630.990000002</v>
      </c>
      <c r="H158" s="236">
        <v>23969082.68</v>
      </c>
      <c r="I158" s="236">
        <v>40477548.310000002</v>
      </c>
      <c r="J158" s="236">
        <v>5084104</v>
      </c>
      <c r="K158" s="236">
        <v>35393444.310000002</v>
      </c>
      <c r="L158" s="236">
        <v>12111765.869999999</v>
      </c>
      <c r="M158" s="236">
        <v>4504777.5999999996</v>
      </c>
      <c r="N158" s="236">
        <v>7606988.2699999996</v>
      </c>
      <c r="O158" s="236">
        <v>19234988.02</v>
      </c>
      <c r="P158" s="236">
        <v>6774790.7199999997</v>
      </c>
      <c r="Q158" s="236">
        <v>12460197.300000001</v>
      </c>
      <c r="R158" s="236">
        <v>60544733.880000003</v>
      </c>
      <c r="S158" s="236">
        <v>50063663.340000004</v>
      </c>
      <c r="T158" s="236">
        <v>1408706</v>
      </c>
      <c r="U158" s="237"/>
      <c r="V158" s="237"/>
      <c r="W158" s="237"/>
      <c r="X158" s="237"/>
    </row>
    <row r="159" spans="1:24" ht="15" hidden="1" customHeight="1" outlineLevel="2" x14ac:dyDescent="0.2">
      <c r="A159" s="234">
        <v>144</v>
      </c>
      <c r="B159" s="235" t="s">
        <v>458</v>
      </c>
      <c r="C159" s="235" t="s">
        <v>543</v>
      </c>
      <c r="D159" s="235" t="s">
        <v>544</v>
      </c>
      <c r="E159" s="235" t="s">
        <v>555</v>
      </c>
      <c r="F159" s="235" t="s">
        <v>556</v>
      </c>
      <c r="G159" s="236">
        <v>92416860.109999999</v>
      </c>
      <c r="H159" s="236">
        <v>35672294.270000003</v>
      </c>
      <c r="I159" s="236">
        <v>56744565.840000004</v>
      </c>
      <c r="J159" s="236">
        <v>9337046</v>
      </c>
      <c r="K159" s="236">
        <v>47407519.840000004</v>
      </c>
      <c r="L159" s="236">
        <v>17368345.780000001</v>
      </c>
      <c r="M159" s="236">
        <v>6704282.3799999999</v>
      </c>
      <c r="N159" s="236">
        <v>10664063.4</v>
      </c>
      <c r="O159" s="236">
        <v>47000571.280000001</v>
      </c>
      <c r="P159" s="236">
        <v>17536581.350000001</v>
      </c>
      <c r="Q159" s="236">
        <v>29463989.93</v>
      </c>
      <c r="R159" s="236">
        <v>96872619.170000002</v>
      </c>
      <c r="S159" s="236">
        <v>79522177.370000005</v>
      </c>
      <c r="T159" s="236">
        <v>2883786</v>
      </c>
      <c r="U159" s="237"/>
      <c r="V159" s="237"/>
      <c r="W159" s="237"/>
      <c r="X159" s="237"/>
    </row>
    <row r="160" spans="1:24" ht="15" hidden="1" customHeight="1" outlineLevel="2" x14ac:dyDescent="0.2">
      <c r="A160" s="234">
        <v>145</v>
      </c>
      <c r="B160" s="235" t="s">
        <v>458</v>
      </c>
      <c r="C160" s="235" t="s">
        <v>543</v>
      </c>
      <c r="D160" s="235" t="s">
        <v>544</v>
      </c>
      <c r="E160" s="235" t="s">
        <v>557</v>
      </c>
      <c r="F160" s="235" t="s">
        <v>558</v>
      </c>
      <c r="G160" s="236">
        <v>67563336.060000002</v>
      </c>
      <c r="H160" s="236">
        <v>24294653.760000002</v>
      </c>
      <c r="I160" s="236">
        <v>43268682.299999997</v>
      </c>
      <c r="J160" s="236">
        <v>5855110</v>
      </c>
      <c r="K160" s="236">
        <v>37413572.299999997</v>
      </c>
      <c r="L160" s="236">
        <v>12697503.27</v>
      </c>
      <c r="M160" s="236">
        <v>4567215.6399999997</v>
      </c>
      <c r="N160" s="236">
        <v>8130287.6299999999</v>
      </c>
      <c r="O160" s="236">
        <v>34364756.350000001</v>
      </c>
      <c r="P160" s="236">
        <v>11880464.6</v>
      </c>
      <c r="Q160" s="236">
        <v>22484291.75</v>
      </c>
      <c r="R160" s="236">
        <v>73883261.680000007</v>
      </c>
      <c r="S160" s="236">
        <v>69706232.959999993</v>
      </c>
      <c r="T160" s="236">
        <v>1556197</v>
      </c>
      <c r="U160" s="237"/>
      <c r="V160" s="237"/>
      <c r="W160" s="237"/>
      <c r="X160" s="237"/>
    </row>
    <row r="161" spans="1:24" ht="15" hidden="1" customHeight="1" outlineLevel="2" x14ac:dyDescent="0.2">
      <c r="A161" s="234">
        <v>146</v>
      </c>
      <c r="B161" s="235" t="s">
        <v>458</v>
      </c>
      <c r="C161" s="235" t="s">
        <v>543</v>
      </c>
      <c r="D161" s="235" t="s">
        <v>544</v>
      </c>
      <c r="E161" s="235" t="s">
        <v>559</v>
      </c>
      <c r="F161" s="235" t="s">
        <v>560</v>
      </c>
      <c r="G161" s="236">
        <v>24203242.870000001</v>
      </c>
      <c r="H161" s="236">
        <v>9509032.5199999996</v>
      </c>
      <c r="I161" s="236">
        <v>14694210.35</v>
      </c>
      <c r="J161" s="236">
        <v>957402</v>
      </c>
      <c r="K161" s="236">
        <v>13736808.35</v>
      </c>
      <c r="L161" s="236">
        <v>4553148.46</v>
      </c>
      <c r="M161" s="236">
        <v>1789258.63</v>
      </c>
      <c r="N161" s="236">
        <v>2763889.83</v>
      </c>
      <c r="O161" s="236">
        <v>7163607.4500000002</v>
      </c>
      <c r="P161" s="236">
        <v>2735109.85</v>
      </c>
      <c r="Q161" s="236">
        <v>4428497.5999999996</v>
      </c>
      <c r="R161" s="236">
        <v>21886597.780000001</v>
      </c>
      <c r="S161" s="236">
        <v>21886597.780000001</v>
      </c>
      <c r="T161" s="236">
        <v>1186831</v>
      </c>
      <c r="U161" s="237"/>
      <c r="V161" s="237"/>
      <c r="W161" s="237"/>
      <c r="X161" s="237"/>
    </row>
    <row r="162" spans="1:24" ht="15" hidden="1" customHeight="1" outlineLevel="2" x14ac:dyDescent="0.2">
      <c r="A162" s="234">
        <v>147</v>
      </c>
      <c r="B162" s="235" t="s">
        <v>458</v>
      </c>
      <c r="C162" s="235" t="s">
        <v>543</v>
      </c>
      <c r="D162" s="235" t="s">
        <v>544</v>
      </c>
      <c r="E162" s="235" t="s">
        <v>561</v>
      </c>
      <c r="F162" s="235" t="s">
        <v>562</v>
      </c>
      <c r="G162" s="236">
        <v>41289934.619999997</v>
      </c>
      <c r="H162" s="236">
        <v>15116898.93</v>
      </c>
      <c r="I162" s="236">
        <v>26173035.690000001</v>
      </c>
      <c r="J162" s="236">
        <v>3033528</v>
      </c>
      <c r="K162" s="236">
        <v>23139507.690000001</v>
      </c>
      <c r="L162" s="236">
        <v>7759816.3499999996</v>
      </c>
      <c r="M162" s="236">
        <v>2840823.51</v>
      </c>
      <c r="N162" s="236">
        <v>4918992.84</v>
      </c>
      <c r="O162" s="236">
        <v>16591058.119999999</v>
      </c>
      <c r="P162" s="236">
        <v>5874689.5599999996</v>
      </c>
      <c r="Q162" s="236">
        <v>10716368.560000001</v>
      </c>
      <c r="R162" s="236">
        <v>41808397.090000004</v>
      </c>
      <c r="S162" s="236">
        <v>41209133.369999997</v>
      </c>
      <c r="T162" s="236">
        <v>3448232</v>
      </c>
      <c r="U162" s="237"/>
      <c r="V162" s="237"/>
      <c r="W162" s="237"/>
      <c r="X162" s="237"/>
    </row>
    <row r="163" spans="1:24" ht="15" hidden="1" customHeight="1" outlineLevel="2" x14ac:dyDescent="0.2">
      <c r="A163" s="234">
        <v>148</v>
      </c>
      <c r="B163" s="235" t="s">
        <v>458</v>
      </c>
      <c r="C163" s="235" t="s">
        <v>543</v>
      </c>
      <c r="D163" s="235" t="s">
        <v>544</v>
      </c>
      <c r="E163" s="235" t="s">
        <v>563</v>
      </c>
      <c r="F163" s="235" t="s">
        <v>564</v>
      </c>
      <c r="G163" s="236">
        <v>46544614.909999996</v>
      </c>
      <c r="H163" s="236">
        <v>18718583.039999999</v>
      </c>
      <c r="I163" s="236">
        <v>27826031.870000001</v>
      </c>
      <c r="J163" s="236">
        <v>2959734</v>
      </c>
      <c r="K163" s="236">
        <v>24866297.870000001</v>
      </c>
      <c r="L163" s="236">
        <v>8747353.7300000004</v>
      </c>
      <c r="M163" s="236">
        <v>3518021.56</v>
      </c>
      <c r="N163" s="236">
        <v>5229332.17</v>
      </c>
      <c r="O163" s="236">
        <v>15489246.48</v>
      </c>
      <c r="P163" s="236">
        <v>5975276.4000000004</v>
      </c>
      <c r="Q163" s="236">
        <v>9513970.0800000001</v>
      </c>
      <c r="R163" s="236">
        <v>42569334.119999997</v>
      </c>
      <c r="S163" s="236">
        <v>36750084.700000003</v>
      </c>
      <c r="T163" s="236">
        <v>1548549</v>
      </c>
      <c r="U163" s="237"/>
      <c r="V163" s="237"/>
      <c r="W163" s="237"/>
      <c r="X163" s="237"/>
    </row>
    <row r="164" spans="1:24" ht="15" hidden="1" customHeight="1" outlineLevel="2" x14ac:dyDescent="0.2">
      <c r="A164" s="234">
        <v>149</v>
      </c>
      <c r="B164" s="235" t="s">
        <v>458</v>
      </c>
      <c r="C164" s="235" t="s">
        <v>543</v>
      </c>
      <c r="D164" s="235" t="s">
        <v>544</v>
      </c>
      <c r="E164" s="235" t="s">
        <v>565</v>
      </c>
      <c r="F164" s="235" t="s">
        <v>566</v>
      </c>
      <c r="G164" s="236">
        <v>66791081.909999996</v>
      </c>
      <c r="H164" s="236">
        <v>38432619.609999999</v>
      </c>
      <c r="I164" s="236">
        <v>28358462.300000001</v>
      </c>
      <c r="J164" s="236">
        <v>4908280</v>
      </c>
      <c r="K164" s="236">
        <v>23450182.300000001</v>
      </c>
      <c r="L164" s="236">
        <v>12558532.15</v>
      </c>
      <c r="M164" s="236">
        <v>7224912.8399999999</v>
      </c>
      <c r="N164" s="236">
        <v>5333619.3099999996</v>
      </c>
      <c r="O164" s="236">
        <v>43645029.130000003</v>
      </c>
      <c r="P164" s="236">
        <v>24283540.550000001</v>
      </c>
      <c r="Q164" s="236">
        <v>19361488.579999998</v>
      </c>
      <c r="R164" s="236">
        <v>53053570.189999998</v>
      </c>
      <c r="S164" s="236">
        <v>53053570.189999998</v>
      </c>
      <c r="T164" s="236">
        <v>20049302</v>
      </c>
      <c r="U164" s="237"/>
      <c r="V164" s="237"/>
      <c r="W164" s="237"/>
      <c r="X164" s="237"/>
    </row>
    <row r="165" spans="1:24" ht="15" hidden="1" customHeight="1" outlineLevel="1" x14ac:dyDescent="0.2">
      <c r="A165" s="239"/>
      <c r="B165" s="240"/>
      <c r="C165" s="241"/>
      <c r="D165" s="242" t="s">
        <v>567</v>
      </c>
      <c r="E165" s="240"/>
      <c r="F165" s="240"/>
      <c r="G165" s="243">
        <f t="shared" ref="G165:T165" si="12">SUBTOTAL(9,G154:G164)</f>
        <v>0</v>
      </c>
      <c r="H165" s="243">
        <f t="shared" si="12"/>
        <v>0</v>
      </c>
      <c r="I165" s="243">
        <f t="shared" si="12"/>
        <v>0</v>
      </c>
      <c r="J165" s="243">
        <f t="shared" si="12"/>
        <v>0</v>
      </c>
      <c r="K165" s="243">
        <f t="shared" si="12"/>
        <v>0</v>
      </c>
      <c r="L165" s="243">
        <f t="shared" si="12"/>
        <v>0</v>
      </c>
      <c r="M165" s="243">
        <f t="shared" si="12"/>
        <v>0</v>
      </c>
      <c r="N165" s="243">
        <f t="shared" si="12"/>
        <v>0</v>
      </c>
      <c r="O165" s="243">
        <f t="shared" si="12"/>
        <v>0</v>
      </c>
      <c r="P165" s="243">
        <f t="shared" si="12"/>
        <v>0</v>
      </c>
      <c r="Q165" s="243">
        <f t="shared" si="12"/>
        <v>0</v>
      </c>
      <c r="R165" s="243">
        <f t="shared" si="12"/>
        <v>0</v>
      </c>
      <c r="S165" s="243">
        <f t="shared" si="12"/>
        <v>0</v>
      </c>
      <c r="T165" s="243">
        <f t="shared" si="12"/>
        <v>0</v>
      </c>
      <c r="U165" s="237"/>
      <c r="V165" s="237"/>
      <c r="W165" s="237"/>
      <c r="X165" s="237"/>
    </row>
    <row r="166" spans="1:24" ht="15" hidden="1" customHeight="1" outlineLevel="2" x14ac:dyDescent="0.2">
      <c r="A166" s="244">
        <v>150</v>
      </c>
      <c r="B166" s="245" t="s">
        <v>568</v>
      </c>
      <c r="C166" s="235" t="s">
        <v>569</v>
      </c>
      <c r="D166" s="245" t="s">
        <v>570</v>
      </c>
      <c r="E166" s="245" t="s">
        <v>571</v>
      </c>
      <c r="F166" s="245" t="s">
        <v>572</v>
      </c>
      <c r="G166" s="246">
        <v>67372752.900000006</v>
      </c>
      <c r="H166" s="246">
        <v>52378516.140000001</v>
      </c>
      <c r="I166" s="246">
        <v>14994236.76</v>
      </c>
      <c r="J166" s="246">
        <v>0</v>
      </c>
      <c r="K166" s="246">
        <v>14994236.76</v>
      </c>
      <c r="L166" s="246">
        <v>12698409.76</v>
      </c>
      <c r="M166" s="246">
        <v>9871120.4299999997</v>
      </c>
      <c r="N166" s="246">
        <v>2827289.33</v>
      </c>
      <c r="O166" s="246">
        <v>172107696.77000001</v>
      </c>
      <c r="P166" s="246">
        <v>124349993.43000001</v>
      </c>
      <c r="Q166" s="246">
        <v>47757703.340000004</v>
      </c>
      <c r="R166" s="246">
        <v>65579229.43</v>
      </c>
      <c r="S166" s="246">
        <v>58392081.770000003</v>
      </c>
      <c r="T166" s="246">
        <v>2786596.73</v>
      </c>
      <c r="U166" s="237"/>
      <c r="V166" s="237"/>
      <c r="W166" s="237"/>
      <c r="X166" s="237"/>
    </row>
    <row r="167" spans="1:24" ht="15" hidden="1" customHeight="1" outlineLevel="2" x14ac:dyDescent="0.2">
      <c r="A167" s="234">
        <v>151</v>
      </c>
      <c r="B167" s="235" t="s">
        <v>568</v>
      </c>
      <c r="C167" s="235" t="s">
        <v>569</v>
      </c>
      <c r="D167" s="235" t="s">
        <v>570</v>
      </c>
      <c r="E167" s="235" t="s">
        <v>573</v>
      </c>
      <c r="F167" s="235" t="s">
        <v>574</v>
      </c>
      <c r="G167" s="236">
        <v>36352647.270000003</v>
      </c>
      <c r="H167" s="236">
        <v>20899778.09</v>
      </c>
      <c r="I167" s="236">
        <v>15452869.18</v>
      </c>
      <c r="J167" s="236">
        <v>3597479.32</v>
      </c>
      <c r="K167" s="236">
        <v>11855389.859999999</v>
      </c>
      <c r="L167" s="236">
        <v>6851743.3399999999</v>
      </c>
      <c r="M167" s="236">
        <v>3938210.58</v>
      </c>
      <c r="N167" s="236">
        <v>2913532.76</v>
      </c>
      <c r="O167" s="236">
        <v>14317222.35</v>
      </c>
      <c r="P167" s="236">
        <v>8007804.3300000001</v>
      </c>
      <c r="Q167" s="236">
        <v>6309418.0199999996</v>
      </c>
      <c r="R167" s="236">
        <v>24675819.960000001</v>
      </c>
      <c r="S167" s="236">
        <v>23907933.620000001</v>
      </c>
      <c r="T167" s="236">
        <v>1044122.72</v>
      </c>
      <c r="U167" s="237"/>
      <c r="V167" s="237"/>
      <c r="W167" s="237"/>
      <c r="X167" s="237"/>
    </row>
    <row r="168" spans="1:24" ht="15" hidden="1" customHeight="1" outlineLevel="2" x14ac:dyDescent="0.2">
      <c r="A168" s="234">
        <v>152</v>
      </c>
      <c r="B168" s="235" t="s">
        <v>568</v>
      </c>
      <c r="C168" s="235" t="s">
        <v>569</v>
      </c>
      <c r="D168" s="235" t="s">
        <v>570</v>
      </c>
      <c r="E168" s="235" t="s">
        <v>575</v>
      </c>
      <c r="F168" s="235" t="s">
        <v>576</v>
      </c>
      <c r="G168" s="236">
        <v>35589082.439999998</v>
      </c>
      <c r="H168" s="236">
        <v>18209847.050000001</v>
      </c>
      <c r="I168" s="236">
        <v>17379235.390000001</v>
      </c>
      <c r="J168" s="236">
        <v>2566234.86</v>
      </c>
      <c r="K168" s="236">
        <v>14813000.529999999</v>
      </c>
      <c r="L168" s="236">
        <v>6749730.5800000001</v>
      </c>
      <c r="M168" s="236">
        <v>3454346.17</v>
      </c>
      <c r="N168" s="236">
        <v>3295384.41</v>
      </c>
      <c r="O168" s="236">
        <v>11243393.83</v>
      </c>
      <c r="P168" s="236">
        <v>5686132.7800000003</v>
      </c>
      <c r="Q168" s="236">
        <v>5557261.0499999998</v>
      </c>
      <c r="R168" s="236">
        <v>26231880.850000001</v>
      </c>
      <c r="S168" s="236">
        <v>26231880.850000001</v>
      </c>
      <c r="T168" s="236">
        <v>382500</v>
      </c>
      <c r="U168" s="237"/>
      <c r="V168" s="237"/>
      <c r="W168" s="237"/>
      <c r="X168" s="237"/>
    </row>
    <row r="169" spans="1:24" ht="15" hidden="1" customHeight="1" outlineLevel="2" x14ac:dyDescent="0.2">
      <c r="A169" s="234">
        <v>153</v>
      </c>
      <c r="B169" s="235" t="s">
        <v>568</v>
      </c>
      <c r="C169" s="235" t="s">
        <v>569</v>
      </c>
      <c r="D169" s="235" t="s">
        <v>570</v>
      </c>
      <c r="E169" s="235" t="s">
        <v>577</v>
      </c>
      <c r="F169" s="235" t="s">
        <v>578</v>
      </c>
      <c r="G169" s="236">
        <v>46217166.649999999</v>
      </c>
      <c r="H169" s="236">
        <v>26983469.760000002</v>
      </c>
      <c r="I169" s="236">
        <v>19233696.890000001</v>
      </c>
      <c r="J169" s="236">
        <v>4405265.24</v>
      </c>
      <c r="K169" s="236">
        <v>14828431.65</v>
      </c>
      <c r="L169" s="236">
        <v>8746449.3800000008</v>
      </c>
      <c r="M169" s="236">
        <v>5106305.8099999996</v>
      </c>
      <c r="N169" s="236">
        <v>3640143.57</v>
      </c>
      <c r="O169" s="236">
        <v>9826507.0500000007</v>
      </c>
      <c r="P169" s="236">
        <v>5622970.4299999997</v>
      </c>
      <c r="Q169" s="236">
        <v>4203536.62</v>
      </c>
      <c r="R169" s="236">
        <v>27077377.079999998</v>
      </c>
      <c r="S169" s="236">
        <v>27077377.079999998</v>
      </c>
      <c r="T169" s="236">
        <v>1637202.9</v>
      </c>
      <c r="U169" s="237"/>
      <c r="V169" s="237"/>
      <c r="W169" s="237"/>
      <c r="X169" s="237"/>
    </row>
    <row r="170" spans="1:24" ht="15" hidden="1" customHeight="1" outlineLevel="2" x14ac:dyDescent="0.2">
      <c r="A170" s="234">
        <v>154</v>
      </c>
      <c r="B170" s="235" t="s">
        <v>568</v>
      </c>
      <c r="C170" s="235" t="s">
        <v>569</v>
      </c>
      <c r="D170" s="235" t="s">
        <v>570</v>
      </c>
      <c r="E170" s="235" t="s">
        <v>579</v>
      </c>
      <c r="F170" s="235" t="s">
        <v>580</v>
      </c>
      <c r="G170" s="236">
        <v>62089024.060000002</v>
      </c>
      <c r="H170" s="236">
        <v>34502969.590000004</v>
      </c>
      <c r="I170" s="236">
        <v>27586054.469999999</v>
      </c>
      <c r="J170" s="236">
        <v>6060744.04</v>
      </c>
      <c r="K170" s="236">
        <v>21525310.43</v>
      </c>
      <c r="L170" s="236">
        <v>11702533.08</v>
      </c>
      <c r="M170" s="236">
        <v>6502094.71</v>
      </c>
      <c r="N170" s="236">
        <v>5200438.37</v>
      </c>
      <c r="O170" s="236">
        <v>17480568.359999999</v>
      </c>
      <c r="P170" s="236">
        <v>9437873.6999999993</v>
      </c>
      <c r="Q170" s="236">
        <v>8042694.6600000001</v>
      </c>
      <c r="R170" s="236">
        <v>40829187.5</v>
      </c>
      <c r="S170" s="236">
        <v>37017271.100000001</v>
      </c>
      <c r="T170" s="236">
        <v>9216403.7699999996</v>
      </c>
      <c r="U170" s="237"/>
      <c r="V170" s="237"/>
      <c r="W170" s="237"/>
      <c r="X170" s="237"/>
    </row>
    <row r="171" spans="1:24" ht="15" hidden="1" customHeight="1" outlineLevel="2" x14ac:dyDescent="0.2">
      <c r="A171" s="234">
        <v>155</v>
      </c>
      <c r="B171" s="235" t="s">
        <v>568</v>
      </c>
      <c r="C171" s="235" t="s">
        <v>569</v>
      </c>
      <c r="D171" s="235" t="s">
        <v>570</v>
      </c>
      <c r="E171" s="235" t="s">
        <v>581</v>
      </c>
      <c r="F171" s="235" t="s">
        <v>582</v>
      </c>
      <c r="G171" s="236">
        <v>59240284.210000001</v>
      </c>
      <c r="H171" s="236">
        <v>28090755.809999999</v>
      </c>
      <c r="I171" s="236">
        <v>31149528.399999999</v>
      </c>
      <c r="J171" s="236">
        <v>6120807.4000000004</v>
      </c>
      <c r="K171" s="236">
        <v>25028721</v>
      </c>
      <c r="L171" s="236">
        <v>11165602.880000001</v>
      </c>
      <c r="M171" s="236">
        <v>5296091.54</v>
      </c>
      <c r="N171" s="236">
        <v>5869511.3399999999</v>
      </c>
      <c r="O171" s="236">
        <v>13737712.6</v>
      </c>
      <c r="P171" s="236">
        <v>6373599.6500000004</v>
      </c>
      <c r="Q171" s="236">
        <v>7364112.9500000002</v>
      </c>
      <c r="R171" s="236">
        <v>44383152.689999998</v>
      </c>
      <c r="S171" s="236">
        <v>42101585.850000001</v>
      </c>
      <c r="T171" s="236">
        <v>810000</v>
      </c>
      <c r="U171" s="237"/>
      <c r="V171" s="237"/>
      <c r="W171" s="237"/>
      <c r="X171" s="237"/>
    </row>
    <row r="172" spans="1:24" ht="15" hidden="1" customHeight="1" outlineLevel="2" x14ac:dyDescent="0.2">
      <c r="A172" s="234">
        <v>156</v>
      </c>
      <c r="B172" s="235" t="s">
        <v>568</v>
      </c>
      <c r="C172" s="235" t="s">
        <v>569</v>
      </c>
      <c r="D172" s="235" t="s">
        <v>570</v>
      </c>
      <c r="E172" s="235" t="s">
        <v>583</v>
      </c>
      <c r="F172" s="235" t="s">
        <v>584</v>
      </c>
      <c r="G172" s="236">
        <v>24271900.73</v>
      </c>
      <c r="H172" s="236">
        <v>10101091.27</v>
      </c>
      <c r="I172" s="236">
        <v>14170809.460000001</v>
      </c>
      <c r="J172" s="236">
        <v>1876717.51</v>
      </c>
      <c r="K172" s="236">
        <v>12294091.949999999</v>
      </c>
      <c r="L172" s="236">
        <v>4574765.4400000004</v>
      </c>
      <c r="M172" s="236">
        <v>1904039.57</v>
      </c>
      <c r="N172" s="236">
        <v>2670725.87</v>
      </c>
      <c r="O172" s="236">
        <v>8250415.04</v>
      </c>
      <c r="P172" s="236">
        <v>3362420.16</v>
      </c>
      <c r="Q172" s="236">
        <v>4887994.88</v>
      </c>
      <c r="R172" s="236">
        <v>21729530.210000001</v>
      </c>
      <c r="S172" s="236">
        <v>17373128.510000002</v>
      </c>
      <c r="T172" s="236">
        <v>1956000</v>
      </c>
      <c r="U172" s="237"/>
      <c r="V172" s="237"/>
      <c r="W172" s="237"/>
      <c r="X172" s="237"/>
    </row>
    <row r="173" spans="1:24" ht="15" hidden="1" customHeight="1" outlineLevel="2" x14ac:dyDescent="0.2">
      <c r="A173" s="234">
        <v>157</v>
      </c>
      <c r="B173" s="235" t="s">
        <v>568</v>
      </c>
      <c r="C173" s="235" t="s">
        <v>569</v>
      </c>
      <c r="D173" s="235" t="s">
        <v>570</v>
      </c>
      <c r="E173" s="235" t="s">
        <v>585</v>
      </c>
      <c r="F173" s="235" t="s">
        <v>586</v>
      </c>
      <c r="G173" s="236">
        <v>18466977.350000001</v>
      </c>
      <c r="H173" s="236">
        <v>7558109.4100000001</v>
      </c>
      <c r="I173" s="236">
        <v>10908867.939999999</v>
      </c>
      <c r="J173" s="236">
        <v>1372751.63</v>
      </c>
      <c r="K173" s="236">
        <v>9536116.3100000005</v>
      </c>
      <c r="L173" s="236">
        <v>3480654.06</v>
      </c>
      <c r="M173" s="236">
        <v>1424668.59</v>
      </c>
      <c r="N173" s="236">
        <v>2055985.47</v>
      </c>
      <c r="O173" s="236">
        <v>0</v>
      </c>
      <c r="P173" s="236">
        <v>0</v>
      </c>
      <c r="Q173" s="236">
        <v>0</v>
      </c>
      <c r="R173" s="236">
        <v>12964853.41</v>
      </c>
      <c r="S173" s="236">
        <v>11744794.949999999</v>
      </c>
      <c r="T173" s="236">
        <v>1946000</v>
      </c>
      <c r="U173" s="237"/>
      <c r="V173" s="237"/>
      <c r="W173" s="237"/>
      <c r="X173" s="237"/>
    </row>
    <row r="174" spans="1:24" ht="15" hidden="1" customHeight="1" outlineLevel="1" x14ac:dyDescent="0.2">
      <c r="A174" s="239"/>
      <c r="B174" s="240"/>
      <c r="C174" s="241"/>
      <c r="D174" s="242" t="s">
        <v>587</v>
      </c>
      <c r="E174" s="240"/>
      <c r="F174" s="240"/>
      <c r="G174" s="243">
        <f t="shared" ref="G174:T174" si="13">SUBTOTAL(9,G166:G173)</f>
        <v>0</v>
      </c>
      <c r="H174" s="243">
        <f t="shared" si="13"/>
        <v>0</v>
      </c>
      <c r="I174" s="243">
        <f t="shared" si="13"/>
        <v>0</v>
      </c>
      <c r="J174" s="243">
        <f t="shared" si="13"/>
        <v>0</v>
      </c>
      <c r="K174" s="243">
        <f t="shared" si="13"/>
        <v>0</v>
      </c>
      <c r="L174" s="243">
        <f t="shared" si="13"/>
        <v>0</v>
      </c>
      <c r="M174" s="243">
        <f t="shared" si="13"/>
        <v>0</v>
      </c>
      <c r="N174" s="243">
        <f t="shared" si="13"/>
        <v>0</v>
      </c>
      <c r="O174" s="243">
        <f t="shared" si="13"/>
        <v>0</v>
      </c>
      <c r="P174" s="243">
        <f t="shared" si="13"/>
        <v>0</v>
      </c>
      <c r="Q174" s="243">
        <f t="shared" si="13"/>
        <v>0</v>
      </c>
      <c r="R174" s="243">
        <f t="shared" si="13"/>
        <v>0</v>
      </c>
      <c r="S174" s="243">
        <f t="shared" si="13"/>
        <v>0</v>
      </c>
      <c r="T174" s="243">
        <f t="shared" si="13"/>
        <v>0</v>
      </c>
      <c r="U174" s="237"/>
      <c r="V174" s="237"/>
      <c r="W174" s="237"/>
      <c r="X174" s="237"/>
    </row>
    <row r="175" spans="1:24" ht="15" hidden="1" customHeight="1" outlineLevel="2" x14ac:dyDescent="0.2">
      <c r="A175" s="244">
        <v>158</v>
      </c>
      <c r="B175" s="245" t="s">
        <v>568</v>
      </c>
      <c r="C175" s="235" t="s">
        <v>588</v>
      </c>
      <c r="D175" s="245" t="s">
        <v>589</v>
      </c>
      <c r="E175" s="245" t="s">
        <v>590</v>
      </c>
      <c r="F175" s="245" t="s">
        <v>591</v>
      </c>
      <c r="G175" s="246">
        <v>166031627.19999999</v>
      </c>
      <c r="H175" s="246">
        <v>90251352.700000003</v>
      </c>
      <c r="I175" s="246">
        <v>75780274.5</v>
      </c>
      <c r="J175" s="246">
        <v>16752975.17</v>
      </c>
      <c r="K175" s="246">
        <v>59027299.329999998</v>
      </c>
      <c r="L175" s="246">
        <v>31184345.920000002</v>
      </c>
      <c r="M175" s="246">
        <v>16950551.809999999</v>
      </c>
      <c r="N175" s="246">
        <v>14233794.109999999</v>
      </c>
      <c r="O175" s="246">
        <v>609649839.59000003</v>
      </c>
      <c r="P175" s="246">
        <v>306226188.49000001</v>
      </c>
      <c r="Q175" s="246">
        <v>303423651.10000002</v>
      </c>
      <c r="R175" s="246">
        <v>393437719.70999998</v>
      </c>
      <c r="S175" s="246">
        <v>336169058.19</v>
      </c>
      <c r="T175" s="246">
        <v>30312000.43</v>
      </c>
      <c r="U175" s="237"/>
      <c r="V175" s="237"/>
      <c r="W175" s="237"/>
      <c r="X175" s="237"/>
    </row>
    <row r="176" spans="1:24" ht="15" hidden="1" customHeight="1" outlineLevel="2" x14ac:dyDescent="0.2">
      <c r="A176" s="234">
        <v>159</v>
      </c>
      <c r="B176" s="235" t="s">
        <v>568</v>
      </c>
      <c r="C176" s="235" t="s">
        <v>588</v>
      </c>
      <c r="D176" s="235" t="s">
        <v>589</v>
      </c>
      <c r="E176" s="235" t="s">
        <v>592</v>
      </c>
      <c r="F176" s="235" t="s">
        <v>593</v>
      </c>
      <c r="G176" s="236">
        <v>39620684.359999999</v>
      </c>
      <c r="H176" s="236">
        <v>22490506.460000001</v>
      </c>
      <c r="I176" s="236">
        <v>17130177.899999999</v>
      </c>
      <c r="J176" s="236">
        <v>2441873.73</v>
      </c>
      <c r="K176" s="236">
        <v>14688304.17</v>
      </c>
      <c r="L176" s="236">
        <v>7449254.9100000001</v>
      </c>
      <c r="M176" s="236">
        <v>4227632.09</v>
      </c>
      <c r="N176" s="236">
        <v>3221622.82</v>
      </c>
      <c r="O176" s="236">
        <v>7632256.9699999997</v>
      </c>
      <c r="P176" s="236">
        <v>4298971.45</v>
      </c>
      <c r="Q176" s="236">
        <v>3333285.52</v>
      </c>
      <c r="R176" s="236">
        <v>23685086.239999998</v>
      </c>
      <c r="S176" s="236">
        <v>23685086.239999998</v>
      </c>
      <c r="T176" s="236">
        <v>2601163.7600000002</v>
      </c>
      <c r="U176" s="237"/>
      <c r="V176" s="237"/>
      <c r="W176" s="237"/>
      <c r="X176" s="237"/>
    </row>
    <row r="177" spans="1:24" ht="15" hidden="1" customHeight="1" outlineLevel="2" x14ac:dyDescent="0.2">
      <c r="A177" s="234">
        <v>160</v>
      </c>
      <c r="B177" s="235" t="s">
        <v>568</v>
      </c>
      <c r="C177" s="235" t="s">
        <v>588</v>
      </c>
      <c r="D177" s="235" t="s">
        <v>589</v>
      </c>
      <c r="E177" s="235" t="s">
        <v>594</v>
      </c>
      <c r="F177" s="235" t="s">
        <v>595</v>
      </c>
      <c r="G177" s="236">
        <v>62265287.280000001</v>
      </c>
      <c r="H177" s="236">
        <v>26961458.5</v>
      </c>
      <c r="I177" s="236">
        <v>35303828.780000001</v>
      </c>
      <c r="J177" s="236">
        <v>4491080.4000000004</v>
      </c>
      <c r="K177" s="236">
        <v>30812748.379999999</v>
      </c>
      <c r="L177" s="236">
        <v>11694773.4</v>
      </c>
      <c r="M177" s="236">
        <v>5064406.75</v>
      </c>
      <c r="N177" s="236">
        <v>6630366.6500000004</v>
      </c>
      <c r="O177" s="236">
        <v>32313869.16</v>
      </c>
      <c r="P177" s="236">
        <v>13640561.75</v>
      </c>
      <c r="Q177" s="236">
        <v>18673307.41</v>
      </c>
      <c r="R177" s="236">
        <v>60607502.840000004</v>
      </c>
      <c r="S177" s="236">
        <v>51387889.32</v>
      </c>
      <c r="T177" s="236">
        <v>2080000</v>
      </c>
      <c r="U177" s="237"/>
      <c r="V177" s="237"/>
      <c r="W177" s="237"/>
      <c r="X177" s="237"/>
    </row>
    <row r="178" spans="1:24" ht="15" hidden="1" customHeight="1" outlineLevel="2" x14ac:dyDescent="0.2">
      <c r="A178" s="234">
        <v>161</v>
      </c>
      <c r="B178" s="235" t="s">
        <v>568</v>
      </c>
      <c r="C178" s="235" t="s">
        <v>588</v>
      </c>
      <c r="D178" s="235" t="s">
        <v>589</v>
      </c>
      <c r="E178" s="235" t="s">
        <v>596</v>
      </c>
      <c r="F178" s="235" t="s">
        <v>597</v>
      </c>
      <c r="G178" s="236">
        <v>67607091.299999997</v>
      </c>
      <c r="H178" s="236">
        <v>29566511.460000001</v>
      </c>
      <c r="I178" s="236">
        <v>38040579.840000004</v>
      </c>
      <c r="J178" s="236">
        <v>5015652.91</v>
      </c>
      <c r="K178" s="236">
        <v>33024926.93</v>
      </c>
      <c r="L178" s="236">
        <v>12698080.220000001</v>
      </c>
      <c r="M178" s="236">
        <v>5552272.1900000004</v>
      </c>
      <c r="N178" s="236">
        <v>7145808.0300000003</v>
      </c>
      <c r="O178" s="236">
        <v>21263676.969999999</v>
      </c>
      <c r="P178" s="236">
        <v>9016925.3499999996</v>
      </c>
      <c r="Q178" s="236">
        <v>12246751.619999999</v>
      </c>
      <c r="R178" s="236">
        <v>57433139.490000002</v>
      </c>
      <c r="S178" s="236">
        <v>50791773.490000002</v>
      </c>
      <c r="T178" s="236">
        <v>1833486</v>
      </c>
      <c r="U178" s="237"/>
      <c r="V178" s="237"/>
      <c r="W178" s="237"/>
      <c r="X178" s="237"/>
    </row>
    <row r="179" spans="1:24" ht="15" hidden="1" customHeight="1" outlineLevel="2" x14ac:dyDescent="0.2">
      <c r="A179" s="234">
        <v>162</v>
      </c>
      <c r="B179" s="235" t="s">
        <v>568</v>
      </c>
      <c r="C179" s="235" t="s">
        <v>588</v>
      </c>
      <c r="D179" s="235" t="s">
        <v>589</v>
      </c>
      <c r="E179" s="235" t="s">
        <v>598</v>
      </c>
      <c r="F179" s="235" t="s">
        <v>599</v>
      </c>
      <c r="G179" s="236">
        <v>77761585.450000003</v>
      </c>
      <c r="H179" s="236">
        <v>34533811.710000001</v>
      </c>
      <c r="I179" s="236">
        <v>43227773.740000002</v>
      </c>
      <c r="J179" s="236">
        <v>6104143.3300000001</v>
      </c>
      <c r="K179" s="236">
        <v>37123630.409999996</v>
      </c>
      <c r="L179" s="236">
        <v>14605314.789999999</v>
      </c>
      <c r="M179" s="236">
        <v>6483403.6100000003</v>
      </c>
      <c r="N179" s="236">
        <v>8121911.1799999997</v>
      </c>
      <c r="O179" s="236">
        <v>38829903.07</v>
      </c>
      <c r="P179" s="236">
        <v>16818677.68</v>
      </c>
      <c r="Q179" s="236">
        <v>22011225.390000001</v>
      </c>
      <c r="R179" s="236">
        <v>73360910.310000002</v>
      </c>
      <c r="S179" s="236">
        <v>61903651.479999997</v>
      </c>
      <c r="T179" s="236">
        <v>1722500</v>
      </c>
      <c r="U179" s="237"/>
      <c r="V179" s="237"/>
      <c r="W179" s="237"/>
      <c r="X179" s="237"/>
    </row>
    <row r="180" spans="1:24" ht="15" hidden="1" customHeight="1" outlineLevel="2" x14ac:dyDescent="0.2">
      <c r="A180" s="234">
        <v>163</v>
      </c>
      <c r="B180" s="235" t="s">
        <v>568</v>
      </c>
      <c r="C180" s="235" t="s">
        <v>588</v>
      </c>
      <c r="D180" s="235" t="s">
        <v>589</v>
      </c>
      <c r="E180" s="235" t="s">
        <v>600</v>
      </c>
      <c r="F180" s="235" t="s">
        <v>601</v>
      </c>
      <c r="G180" s="236">
        <v>40945115.850000001</v>
      </c>
      <c r="H180" s="236">
        <v>19622323.949999999</v>
      </c>
      <c r="I180" s="236">
        <v>21322791.899999999</v>
      </c>
      <c r="J180" s="236">
        <v>2459972.62</v>
      </c>
      <c r="K180" s="236">
        <v>18862819.280000001</v>
      </c>
      <c r="L180" s="236">
        <v>7706773.3300000001</v>
      </c>
      <c r="M180" s="236">
        <v>3692226.47</v>
      </c>
      <c r="N180" s="236">
        <v>4014546.86</v>
      </c>
      <c r="O180" s="236">
        <v>14852695.119999999</v>
      </c>
      <c r="P180" s="236">
        <v>6924814.5800000001</v>
      </c>
      <c r="Q180" s="236">
        <v>7927880.54</v>
      </c>
      <c r="R180" s="236">
        <v>33265219.300000001</v>
      </c>
      <c r="S180" s="236">
        <v>33265219.300000001</v>
      </c>
      <c r="T180" s="236">
        <v>747500</v>
      </c>
      <c r="U180" s="237"/>
      <c r="V180" s="237"/>
      <c r="W180" s="237"/>
      <c r="X180" s="237"/>
    </row>
    <row r="181" spans="1:24" ht="15" hidden="1" customHeight="1" outlineLevel="2" x14ac:dyDescent="0.2">
      <c r="A181" s="234">
        <v>164</v>
      </c>
      <c r="B181" s="235" t="s">
        <v>568</v>
      </c>
      <c r="C181" s="235" t="s">
        <v>588</v>
      </c>
      <c r="D181" s="235" t="s">
        <v>589</v>
      </c>
      <c r="E181" s="235" t="s">
        <v>602</v>
      </c>
      <c r="F181" s="235" t="s">
        <v>603</v>
      </c>
      <c r="G181" s="236">
        <v>87812989.239999995</v>
      </c>
      <c r="H181" s="236">
        <v>35022246.479999997</v>
      </c>
      <c r="I181" s="236">
        <v>52790742.759999998</v>
      </c>
      <c r="J181" s="236">
        <v>7227749.5199999996</v>
      </c>
      <c r="K181" s="236">
        <v>45562993.240000002</v>
      </c>
      <c r="L181" s="236">
        <v>16493186.74</v>
      </c>
      <c r="M181" s="236">
        <v>6579392.9699999997</v>
      </c>
      <c r="N181" s="236">
        <v>9913793.7699999996</v>
      </c>
      <c r="O181" s="236">
        <v>47746100.07</v>
      </c>
      <c r="P181" s="236">
        <v>18265448.550000001</v>
      </c>
      <c r="Q181" s="236">
        <v>29480651.52</v>
      </c>
      <c r="R181" s="236">
        <v>92185188.049999997</v>
      </c>
      <c r="S181" s="236">
        <v>76550963.469999999</v>
      </c>
      <c r="T181" s="236">
        <v>2415000</v>
      </c>
      <c r="U181" s="237"/>
      <c r="V181" s="237"/>
      <c r="W181" s="237"/>
      <c r="X181" s="237"/>
    </row>
    <row r="182" spans="1:24" ht="15" hidden="1" customHeight="1" outlineLevel="2" x14ac:dyDescent="0.2">
      <c r="A182" s="234">
        <v>165</v>
      </c>
      <c r="B182" s="235" t="s">
        <v>568</v>
      </c>
      <c r="C182" s="235" t="s">
        <v>588</v>
      </c>
      <c r="D182" s="235" t="s">
        <v>589</v>
      </c>
      <c r="E182" s="235" t="s">
        <v>604</v>
      </c>
      <c r="F182" s="235" t="s">
        <v>605</v>
      </c>
      <c r="G182" s="236">
        <v>66263304.149999999</v>
      </c>
      <c r="H182" s="236">
        <v>30782562.809999999</v>
      </c>
      <c r="I182" s="236">
        <v>35480741.340000004</v>
      </c>
      <c r="J182" s="236">
        <v>4877058.75</v>
      </c>
      <c r="K182" s="236">
        <v>30603682.59</v>
      </c>
      <c r="L182" s="236">
        <v>12445687.810000001</v>
      </c>
      <c r="M182" s="236">
        <v>5781815.0899999999</v>
      </c>
      <c r="N182" s="236">
        <v>6663872.7199999997</v>
      </c>
      <c r="O182" s="236">
        <v>18253316.59</v>
      </c>
      <c r="P182" s="236">
        <v>8255894.0999999996</v>
      </c>
      <c r="Q182" s="236">
        <v>9997422.4900000002</v>
      </c>
      <c r="R182" s="236">
        <v>52142036.549999997</v>
      </c>
      <c r="S182" s="236">
        <v>50669553.350000001</v>
      </c>
      <c r="T182" s="236">
        <v>2521000</v>
      </c>
      <c r="U182" s="237"/>
      <c r="V182" s="237"/>
      <c r="W182" s="237"/>
      <c r="X182" s="237"/>
    </row>
    <row r="183" spans="1:24" ht="15" hidden="1" customHeight="1" outlineLevel="2" x14ac:dyDescent="0.2">
      <c r="A183" s="234">
        <v>166</v>
      </c>
      <c r="B183" s="235" t="s">
        <v>568</v>
      </c>
      <c r="C183" s="235" t="s">
        <v>588</v>
      </c>
      <c r="D183" s="235" t="s">
        <v>589</v>
      </c>
      <c r="E183" s="235" t="s">
        <v>606</v>
      </c>
      <c r="F183" s="235" t="s">
        <v>607</v>
      </c>
      <c r="G183" s="236">
        <v>69913425.739999995</v>
      </c>
      <c r="H183" s="236">
        <v>26208524.030000001</v>
      </c>
      <c r="I183" s="236">
        <v>43704901.710000001</v>
      </c>
      <c r="J183" s="236">
        <v>5260578.01</v>
      </c>
      <c r="K183" s="236">
        <v>38444323.700000003</v>
      </c>
      <c r="L183" s="236">
        <v>13131259.93</v>
      </c>
      <c r="M183" s="236">
        <v>4923041.33</v>
      </c>
      <c r="N183" s="236">
        <v>8208218.5999999996</v>
      </c>
      <c r="O183" s="236">
        <v>20535329.48</v>
      </c>
      <c r="P183" s="236">
        <v>7541186.6399999997</v>
      </c>
      <c r="Q183" s="236">
        <v>12994142.84</v>
      </c>
      <c r="R183" s="236">
        <v>64907263.149999999</v>
      </c>
      <c r="S183" s="236">
        <v>56241665.210000001</v>
      </c>
      <c r="T183" s="236">
        <v>1485000</v>
      </c>
      <c r="U183" s="237"/>
      <c r="V183" s="237"/>
      <c r="W183" s="237"/>
      <c r="X183" s="237"/>
    </row>
    <row r="184" spans="1:24" ht="15" hidden="1" customHeight="1" outlineLevel="2" x14ac:dyDescent="0.2">
      <c r="A184" s="234">
        <v>167</v>
      </c>
      <c r="B184" s="235" t="s">
        <v>568</v>
      </c>
      <c r="C184" s="235" t="s">
        <v>588</v>
      </c>
      <c r="D184" s="235" t="s">
        <v>589</v>
      </c>
      <c r="E184" s="235" t="s">
        <v>608</v>
      </c>
      <c r="F184" s="235" t="s">
        <v>609</v>
      </c>
      <c r="G184" s="236">
        <v>58960096.990000002</v>
      </c>
      <c r="H184" s="236">
        <v>22531149.440000001</v>
      </c>
      <c r="I184" s="236">
        <v>36428947.549999997</v>
      </c>
      <c r="J184" s="236">
        <v>4171989.22</v>
      </c>
      <c r="K184" s="236">
        <v>32256958.329999998</v>
      </c>
      <c r="L184" s="236">
        <v>11073986.880000001</v>
      </c>
      <c r="M184" s="236">
        <v>4230655.1100000003</v>
      </c>
      <c r="N184" s="236">
        <v>6843331.7699999996</v>
      </c>
      <c r="O184" s="236">
        <v>15208112.99</v>
      </c>
      <c r="P184" s="236">
        <v>5582653.4500000002</v>
      </c>
      <c r="Q184" s="236">
        <v>9625459.5399999991</v>
      </c>
      <c r="R184" s="236">
        <v>52897738.859999999</v>
      </c>
      <c r="S184" s="236">
        <v>44493644</v>
      </c>
      <c r="T184" s="236">
        <v>1265000</v>
      </c>
      <c r="U184" s="237"/>
      <c r="V184" s="237"/>
      <c r="W184" s="237"/>
      <c r="X184" s="237"/>
    </row>
    <row r="185" spans="1:24" ht="15" hidden="1" customHeight="1" outlineLevel="2" x14ac:dyDescent="0.2">
      <c r="A185" s="234">
        <v>168</v>
      </c>
      <c r="B185" s="235" t="s">
        <v>568</v>
      </c>
      <c r="C185" s="235" t="s">
        <v>588</v>
      </c>
      <c r="D185" s="235" t="s">
        <v>589</v>
      </c>
      <c r="E185" s="235" t="s">
        <v>610</v>
      </c>
      <c r="F185" s="235" t="s">
        <v>611</v>
      </c>
      <c r="G185" s="236">
        <v>82793006.879999995</v>
      </c>
      <c r="H185" s="236">
        <v>35084098.020000003</v>
      </c>
      <c r="I185" s="236">
        <v>47708908.859999999</v>
      </c>
      <c r="J185" s="236">
        <v>6666585.79</v>
      </c>
      <c r="K185" s="236">
        <v>41042323.07</v>
      </c>
      <c r="L185" s="236">
        <v>15550325.02</v>
      </c>
      <c r="M185" s="236">
        <v>6588708.2300000004</v>
      </c>
      <c r="N185" s="236">
        <v>8961616.7899999991</v>
      </c>
      <c r="O185" s="236">
        <v>48671629.420000002</v>
      </c>
      <c r="P185" s="236">
        <v>20192998.75</v>
      </c>
      <c r="Q185" s="236">
        <v>28478630.670000002</v>
      </c>
      <c r="R185" s="236">
        <v>85149156.319999993</v>
      </c>
      <c r="S185" s="236">
        <v>84936152.730000004</v>
      </c>
      <c r="T185" s="236">
        <v>2432500</v>
      </c>
      <c r="U185" s="237"/>
      <c r="V185" s="237"/>
      <c r="W185" s="237"/>
      <c r="X185" s="237"/>
    </row>
    <row r="186" spans="1:24" ht="15" hidden="1" customHeight="1" outlineLevel="2" x14ac:dyDescent="0.2">
      <c r="A186" s="234">
        <v>169</v>
      </c>
      <c r="B186" s="235" t="s">
        <v>568</v>
      </c>
      <c r="C186" s="235" t="s">
        <v>588</v>
      </c>
      <c r="D186" s="235" t="s">
        <v>589</v>
      </c>
      <c r="E186" s="235" t="s">
        <v>612</v>
      </c>
      <c r="F186" s="235" t="s">
        <v>613</v>
      </c>
      <c r="G186" s="236">
        <v>44938324.57</v>
      </c>
      <c r="H186" s="236">
        <v>19881236.460000001</v>
      </c>
      <c r="I186" s="236">
        <v>25057088.109999999</v>
      </c>
      <c r="J186" s="236">
        <v>2916969.41</v>
      </c>
      <c r="K186" s="236">
        <v>22140118.699999999</v>
      </c>
      <c r="L186" s="236">
        <v>8440393.4499999993</v>
      </c>
      <c r="M186" s="236">
        <v>3733104.31</v>
      </c>
      <c r="N186" s="236">
        <v>4707289.1399999997</v>
      </c>
      <c r="O186" s="236">
        <v>16713198.66</v>
      </c>
      <c r="P186" s="236">
        <v>7085530.2300000004</v>
      </c>
      <c r="Q186" s="236">
        <v>9627668.4299999997</v>
      </c>
      <c r="R186" s="236">
        <v>39392045.68</v>
      </c>
      <c r="S186" s="236">
        <v>33648235.299999997</v>
      </c>
      <c r="T186" s="236">
        <v>2996985</v>
      </c>
      <c r="U186" s="237"/>
      <c r="V186" s="237"/>
      <c r="W186" s="237"/>
      <c r="X186" s="237"/>
    </row>
    <row r="187" spans="1:24" ht="15" hidden="1" customHeight="1" outlineLevel="2" x14ac:dyDescent="0.2">
      <c r="A187" s="234">
        <v>170</v>
      </c>
      <c r="B187" s="235" t="s">
        <v>568</v>
      </c>
      <c r="C187" s="235" t="s">
        <v>588</v>
      </c>
      <c r="D187" s="235" t="s">
        <v>589</v>
      </c>
      <c r="E187" s="235" t="s">
        <v>614</v>
      </c>
      <c r="F187" s="235" t="s">
        <v>615</v>
      </c>
      <c r="G187" s="236">
        <v>55346839.700000003</v>
      </c>
      <c r="H187" s="236">
        <v>15847756.58</v>
      </c>
      <c r="I187" s="236">
        <v>39499083.119999997</v>
      </c>
      <c r="J187" s="236">
        <v>3832438.44</v>
      </c>
      <c r="K187" s="236">
        <v>35666644.68</v>
      </c>
      <c r="L187" s="236">
        <v>10395338.67</v>
      </c>
      <c r="M187" s="236">
        <v>2975599.84</v>
      </c>
      <c r="N187" s="236">
        <v>7419738.8300000001</v>
      </c>
      <c r="O187" s="236">
        <v>14713251.060000001</v>
      </c>
      <c r="P187" s="236">
        <v>4048279.58</v>
      </c>
      <c r="Q187" s="236">
        <v>10664971.48</v>
      </c>
      <c r="R187" s="236">
        <v>57583793.43</v>
      </c>
      <c r="S187" s="236">
        <v>50053122.039999999</v>
      </c>
      <c r="T187" s="236">
        <v>1450000</v>
      </c>
      <c r="U187" s="237"/>
      <c r="V187" s="237"/>
      <c r="W187" s="237"/>
      <c r="X187" s="237"/>
    </row>
    <row r="188" spans="1:24" ht="15" hidden="1" customHeight="1" outlineLevel="2" x14ac:dyDescent="0.2">
      <c r="A188" s="234">
        <v>171</v>
      </c>
      <c r="B188" s="235" t="s">
        <v>568</v>
      </c>
      <c r="C188" s="235" t="s">
        <v>588</v>
      </c>
      <c r="D188" s="235" t="s">
        <v>589</v>
      </c>
      <c r="E188" s="235" t="s">
        <v>616</v>
      </c>
      <c r="F188" s="235" t="s">
        <v>617</v>
      </c>
      <c r="G188" s="236">
        <v>43144941.130000003</v>
      </c>
      <c r="H188" s="236">
        <v>10215745.939999999</v>
      </c>
      <c r="I188" s="236">
        <v>32929195.190000001</v>
      </c>
      <c r="J188" s="236">
        <v>2780932.7</v>
      </c>
      <c r="K188" s="236">
        <v>30148262.489999998</v>
      </c>
      <c r="L188" s="236">
        <v>8103557.0800000001</v>
      </c>
      <c r="M188" s="236">
        <v>1918410.06</v>
      </c>
      <c r="N188" s="236">
        <v>6185147.0199999996</v>
      </c>
      <c r="O188" s="236">
        <v>0</v>
      </c>
      <c r="P188" s="236">
        <v>0</v>
      </c>
      <c r="Q188" s="236">
        <v>0</v>
      </c>
      <c r="R188" s="236">
        <v>39114342.210000001</v>
      </c>
      <c r="S188" s="236">
        <v>35189678.049999997</v>
      </c>
      <c r="T188" s="236">
        <v>695000</v>
      </c>
      <c r="U188" s="237"/>
      <c r="V188" s="237"/>
      <c r="W188" s="237"/>
      <c r="X188" s="237"/>
    </row>
    <row r="189" spans="1:24" ht="15" hidden="1" customHeight="1" outlineLevel="1" x14ac:dyDescent="0.2">
      <c r="A189" s="239"/>
      <c r="B189" s="240"/>
      <c r="C189" s="241"/>
      <c r="D189" s="242" t="s">
        <v>618</v>
      </c>
      <c r="E189" s="240"/>
      <c r="F189" s="240"/>
      <c r="G189" s="243">
        <f t="shared" ref="G189:T189" si="14">SUBTOTAL(9,G175:G188)</f>
        <v>0</v>
      </c>
      <c r="H189" s="243">
        <f t="shared" si="14"/>
        <v>0</v>
      </c>
      <c r="I189" s="243">
        <f t="shared" si="14"/>
        <v>0</v>
      </c>
      <c r="J189" s="243">
        <f t="shared" si="14"/>
        <v>0</v>
      </c>
      <c r="K189" s="243">
        <f t="shared" si="14"/>
        <v>0</v>
      </c>
      <c r="L189" s="243">
        <f t="shared" si="14"/>
        <v>0</v>
      </c>
      <c r="M189" s="243">
        <f t="shared" si="14"/>
        <v>0</v>
      </c>
      <c r="N189" s="243">
        <f t="shared" si="14"/>
        <v>0</v>
      </c>
      <c r="O189" s="243">
        <f t="shared" si="14"/>
        <v>0</v>
      </c>
      <c r="P189" s="243">
        <f t="shared" si="14"/>
        <v>0</v>
      </c>
      <c r="Q189" s="243">
        <f t="shared" si="14"/>
        <v>0</v>
      </c>
      <c r="R189" s="243">
        <f t="shared" si="14"/>
        <v>0</v>
      </c>
      <c r="S189" s="243">
        <f t="shared" si="14"/>
        <v>0</v>
      </c>
      <c r="T189" s="243">
        <f t="shared" si="14"/>
        <v>0</v>
      </c>
      <c r="U189" s="237"/>
      <c r="V189" s="237"/>
      <c r="W189" s="237"/>
      <c r="X189" s="237"/>
    </row>
    <row r="190" spans="1:24" ht="15" hidden="1" customHeight="1" outlineLevel="2" x14ac:dyDescent="0.2">
      <c r="A190" s="244">
        <v>172</v>
      </c>
      <c r="B190" s="245" t="s">
        <v>568</v>
      </c>
      <c r="C190" s="235" t="s">
        <v>619</v>
      </c>
      <c r="D190" s="245" t="s">
        <v>620</v>
      </c>
      <c r="E190" s="245" t="s">
        <v>621</v>
      </c>
      <c r="F190" s="245" t="s">
        <v>622</v>
      </c>
      <c r="G190" s="246">
        <v>52638884.969999999</v>
      </c>
      <c r="H190" s="246">
        <v>38490706.109999999</v>
      </c>
      <c r="I190" s="246">
        <v>14148178.859999999</v>
      </c>
      <c r="J190" s="246">
        <v>0</v>
      </c>
      <c r="K190" s="246">
        <v>14148178.859999999</v>
      </c>
      <c r="L190" s="246">
        <v>9844587.2100000009</v>
      </c>
      <c r="M190" s="246">
        <v>7206409.7400000002</v>
      </c>
      <c r="N190" s="246">
        <v>2638177.4700000002</v>
      </c>
      <c r="O190" s="246">
        <v>178350179.41999999</v>
      </c>
      <c r="P190" s="246">
        <v>123865466.15000001</v>
      </c>
      <c r="Q190" s="246">
        <v>54484713.270000003</v>
      </c>
      <c r="R190" s="246">
        <v>71271069.599999994</v>
      </c>
      <c r="S190" s="246">
        <v>53756684.07</v>
      </c>
      <c r="T190" s="246">
        <v>1411188.2</v>
      </c>
      <c r="U190" s="237"/>
      <c r="V190" s="237"/>
      <c r="W190" s="237"/>
      <c r="X190" s="237"/>
    </row>
    <row r="191" spans="1:24" ht="15" hidden="1" customHeight="1" outlineLevel="2" x14ac:dyDescent="0.2">
      <c r="A191" s="234">
        <v>173</v>
      </c>
      <c r="B191" s="235" t="s">
        <v>568</v>
      </c>
      <c r="C191" s="235" t="s">
        <v>619</v>
      </c>
      <c r="D191" s="235" t="s">
        <v>620</v>
      </c>
      <c r="E191" s="235" t="s">
        <v>623</v>
      </c>
      <c r="F191" s="235" t="s">
        <v>624</v>
      </c>
      <c r="G191" s="236">
        <v>50857201.609999999</v>
      </c>
      <c r="H191" s="236">
        <v>30870918.629999999</v>
      </c>
      <c r="I191" s="236">
        <v>19986282.98</v>
      </c>
      <c r="J191" s="236">
        <v>2234816.56</v>
      </c>
      <c r="K191" s="236">
        <v>17751466.420000002</v>
      </c>
      <c r="L191" s="236">
        <v>9550466.9399999995</v>
      </c>
      <c r="M191" s="236">
        <v>5796471.4199999999</v>
      </c>
      <c r="N191" s="236">
        <v>3753995.52</v>
      </c>
      <c r="O191" s="236">
        <v>26189791.600000001</v>
      </c>
      <c r="P191" s="236">
        <v>15647333.949999999</v>
      </c>
      <c r="Q191" s="236">
        <v>10542457.65</v>
      </c>
      <c r="R191" s="236">
        <v>34282736.149999999</v>
      </c>
      <c r="S191" s="236">
        <v>34282736.149999999</v>
      </c>
      <c r="T191" s="236">
        <v>2046816.63</v>
      </c>
      <c r="U191" s="237"/>
      <c r="V191" s="237"/>
      <c r="W191" s="237"/>
      <c r="X191" s="237"/>
    </row>
    <row r="192" spans="1:24" ht="15" hidden="1" customHeight="1" outlineLevel="2" x14ac:dyDescent="0.2">
      <c r="A192" s="234">
        <v>174</v>
      </c>
      <c r="B192" s="235" t="s">
        <v>568</v>
      </c>
      <c r="C192" s="235" t="s">
        <v>619</v>
      </c>
      <c r="D192" s="235" t="s">
        <v>620</v>
      </c>
      <c r="E192" s="235" t="s">
        <v>625</v>
      </c>
      <c r="F192" s="235" t="s">
        <v>626</v>
      </c>
      <c r="G192" s="236">
        <v>37980877.909999996</v>
      </c>
      <c r="H192" s="236">
        <v>18331043.440000001</v>
      </c>
      <c r="I192" s="236">
        <v>19649834.469999999</v>
      </c>
      <c r="J192" s="236">
        <v>1647690.19</v>
      </c>
      <c r="K192" s="236">
        <v>18002144.280000001</v>
      </c>
      <c r="L192" s="236">
        <v>7110282.9199999999</v>
      </c>
      <c r="M192" s="236">
        <v>3430779.49</v>
      </c>
      <c r="N192" s="236">
        <v>3679503.43</v>
      </c>
      <c r="O192" s="236">
        <v>12982003.039999999</v>
      </c>
      <c r="P192" s="236">
        <v>6198890.0700000003</v>
      </c>
      <c r="Q192" s="236">
        <v>6783112.9699999997</v>
      </c>
      <c r="R192" s="236">
        <v>30112450.870000001</v>
      </c>
      <c r="S192" s="236">
        <v>30112450.870000001</v>
      </c>
      <c r="T192" s="236">
        <v>907429.3</v>
      </c>
      <c r="U192" s="237"/>
      <c r="V192" s="237"/>
      <c r="W192" s="237"/>
      <c r="X192" s="237"/>
    </row>
    <row r="193" spans="1:24" ht="15" hidden="1" customHeight="1" outlineLevel="2" x14ac:dyDescent="0.2">
      <c r="A193" s="234">
        <v>175</v>
      </c>
      <c r="B193" s="235" t="s">
        <v>568</v>
      </c>
      <c r="C193" s="235" t="s">
        <v>619</v>
      </c>
      <c r="D193" s="235" t="s">
        <v>620</v>
      </c>
      <c r="E193" s="235" t="s">
        <v>627</v>
      </c>
      <c r="F193" s="235" t="s">
        <v>628</v>
      </c>
      <c r="G193" s="236">
        <v>56263154.299999997</v>
      </c>
      <c r="H193" s="236">
        <v>32571966.5</v>
      </c>
      <c r="I193" s="236">
        <v>23691187.800000001</v>
      </c>
      <c r="J193" s="236">
        <v>3039885.2</v>
      </c>
      <c r="K193" s="236">
        <v>20651302.600000001</v>
      </c>
      <c r="L193" s="236">
        <v>10522402.380000001</v>
      </c>
      <c r="M193" s="236">
        <v>6091256.1699999999</v>
      </c>
      <c r="N193" s="236">
        <v>4431146.21</v>
      </c>
      <c r="O193" s="236">
        <v>25824199.960000001</v>
      </c>
      <c r="P193" s="236">
        <v>14628607.33</v>
      </c>
      <c r="Q193" s="236">
        <v>11195592.630000001</v>
      </c>
      <c r="R193" s="236">
        <v>39317926.640000001</v>
      </c>
      <c r="S193" s="236">
        <v>39132440.060000002</v>
      </c>
      <c r="T193" s="236">
        <v>5603384.8300000001</v>
      </c>
      <c r="U193" s="237"/>
      <c r="V193" s="237"/>
      <c r="W193" s="237"/>
      <c r="X193" s="237"/>
    </row>
    <row r="194" spans="1:24" ht="15" hidden="1" customHeight="1" outlineLevel="2" x14ac:dyDescent="0.2">
      <c r="A194" s="234">
        <v>176</v>
      </c>
      <c r="B194" s="235" t="s">
        <v>568</v>
      </c>
      <c r="C194" s="235" t="s">
        <v>619</v>
      </c>
      <c r="D194" s="235" t="s">
        <v>620</v>
      </c>
      <c r="E194" s="235" t="s">
        <v>629</v>
      </c>
      <c r="F194" s="235" t="s">
        <v>630</v>
      </c>
      <c r="G194" s="236">
        <v>17512531.359999999</v>
      </c>
      <c r="H194" s="236">
        <v>10933979.560000001</v>
      </c>
      <c r="I194" s="236">
        <v>6578551.7999999998</v>
      </c>
      <c r="J194" s="236">
        <v>956017.23</v>
      </c>
      <c r="K194" s="236">
        <v>5622534.5700000003</v>
      </c>
      <c r="L194" s="236">
        <v>3287784.7</v>
      </c>
      <c r="M194" s="236">
        <v>2053120.3</v>
      </c>
      <c r="N194" s="236">
        <v>1234664.3999999999</v>
      </c>
      <c r="O194" s="236">
        <v>6704624.4400000004</v>
      </c>
      <c r="P194" s="236">
        <v>4150799.14</v>
      </c>
      <c r="Q194" s="236">
        <v>2553825.2999999998</v>
      </c>
      <c r="R194" s="236">
        <v>10367041.5</v>
      </c>
      <c r="S194" s="236">
        <v>10367041.5</v>
      </c>
      <c r="T194" s="236">
        <v>771470.22</v>
      </c>
      <c r="U194" s="237"/>
      <c r="V194" s="237"/>
      <c r="W194" s="237"/>
      <c r="X194" s="237"/>
    </row>
    <row r="195" spans="1:24" ht="15" hidden="1" customHeight="1" outlineLevel="2" x14ac:dyDescent="0.2">
      <c r="A195" s="234">
        <v>177</v>
      </c>
      <c r="B195" s="235" t="s">
        <v>568</v>
      </c>
      <c r="C195" s="235" t="s">
        <v>619</v>
      </c>
      <c r="D195" s="235" t="s">
        <v>620</v>
      </c>
      <c r="E195" s="235" t="s">
        <v>631</v>
      </c>
      <c r="F195" s="235" t="s">
        <v>632</v>
      </c>
      <c r="G195" s="236">
        <v>60011693.299999997</v>
      </c>
      <c r="H195" s="236">
        <v>26057287.579999998</v>
      </c>
      <c r="I195" s="236">
        <v>33954405.719999999</v>
      </c>
      <c r="J195" s="236">
        <v>3064154.13</v>
      </c>
      <c r="K195" s="236">
        <v>30890251.59</v>
      </c>
      <c r="L195" s="236">
        <v>11223458.640000001</v>
      </c>
      <c r="M195" s="236">
        <v>4872055.87</v>
      </c>
      <c r="N195" s="236">
        <v>6351402.7699999996</v>
      </c>
      <c r="O195" s="236">
        <v>19268309.850000001</v>
      </c>
      <c r="P195" s="236">
        <v>8172228.5499999998</v>
      </c>
      <c r="Q195" s="236">
        <v>11096081.300000001</v>
      </c>
      <c r="R195" s="236">
        <v>51401889.789999999</v>
      </c>
      <c r="S195" s="236">
        <v>49607681.25</v>
      </c>
      <c r="T195" s="236">
        <v>1835978.08</v>
      </c>
      <c r="U195" s="237"/>
      <c r="V195" s="237"/>
      <c r="W195" s="237"/>
      <c r="X195" s="237"/>
    </row>
    <row r="196" spans="1:24" ht="15" hidden="1" customHeight="1" outlineLevel="2" x14ac:dyDescent="0.2">
      <c r="A196" s="234">
        <v>178</v>
      </c>
      <c r="B196" s="235" t="s">
        <v>568</v>
      </c>
      <c r="C196" s="235" t="s">
        <v>619</v>
      </c>
      <c r="D196" s="235" t="s">
        <v>620</v>
      </c>
      <c r="E196" s="235" t="s">
        <v>633</v>
      </c>
      <c r="F196" s="235" t="s">
        <v>634</v>
      </c>
      <c r="G196" s="236">
        <v>57920021.310000002</v>
      </c>
      <c r="H196" s="236">
        <v>24933256.350000001</v>
      </c>
      <c r="I196" s="236">
        <v>32986764.960000001</v>
      </c>
      <c r="J196" s="236">
        <v>2924048.82</v>
      </c>
      <c r="K196" s="236">
        <v>30062716.140000001</v>
      </c>
      <c r="L196" s="236">
        <v>10832271.630000001</v>
      </c>
      <c r="M196" s="236">
        <v>4664530.25</v>
      </c>
      <c r="N196" s="236">
        <v>6167741.3799999999</v>
      </c>
      <c r="O196" s="236">
        <v>22331421.25</v>
      </c>
      <c r="P196" s="236">
        <v>9305718.4000000004</v>
      </c>
      <c r="Q196" s="236">
        <v>13025702.85</v>
      </c>
      <c r="R196" s="236">
        <v>52180209.189999998</v>
      </c>
      <c r="S196" s="236">
        <v>47936196.969999999</v>
      </c>
      <c r="T196" s="236">
        <v>1034400.87</v>
      </c>
      <c r="U196" s="237"/>
      <c r="V196" s="237"/>
      <c r="W196" s="237"/>
      <c r="X196" s="237"/>
    </row>
    <row r="197" spans="1:24" ht="15" hidden="1" customHeight="1" outlineLevel="2" x14ac:dyDescent="0.2">
      <c r="A197" s="234">
        <v>179</v>
      </c>
      <c r="B197" s="235" t="s">
        <v>568</v>
      </c>
      <c r="C197" s="235" t="s">
        <v>619</v>
      </c>
      <c r="D197" s="235" t="s">
        <v>620</v>
      </c>
      <c r="E197" s="235" t="s">
        <v>635</v>
      </c>
      <c r="F197" s="235" t="s">
        <v>636</v>
      </c>
      <c r="G197" s="236">
        <v>26113097.489999998</v>
      </c>
      <c r="H197" s="236">
        <v>11971869.07</v>
      </c>
      <c r="I197" s="236">
        <v>14141228.42</v>
      </c>
      <c r="J197" s="236">
        <v>1133387.8700000001</v>
      </c>
      <c r="K197" s="236">
        <v>13007840.550000001</v>
      </c>
      <c r="L197" s="236">
        <v>4883702.72</v>
      </c>
      <c r="M197" s="236">
        <v>2239356.46</v>
      </c>
      <c r="N197" s="236">
        <v>2644346.2599999998</v>
      </c>
      <c r="O197" s="236">
        <v>11874230.460000001</v>
      </c>
      <c r="P197" s="236">
        <v>5312370.47</v>
      </c>
      <c r="Q197" s="236">
        <v>6561859.9900000002</v>
      </c>
      <c r="R197" s="236">
        <v>23347434.670000002</v>
      </c>
      <c r="S197" s="236">
        <v>21694318</v>
      </c>
      <c r="T197" s="236">
        <v>328042.34000000003</v>
      </c>
      <c r="U197" s="237"/>
      <c r="V197" s="237"/>
      <c r="W197" s="237"/>
      <c r="X197" s="237"/>
    </row>
    <row r="198" spans="1:24" ht="15" hidden="1" customHeight="1" outlineLevel="1" x14ac:dyDescent="0.2">
      <c r="A198" s="239"/>
      <c r="B198" s="240"/>
      <c r="C198" s="241"/>
      <c r="D198" s="242" t="s">
        <v>637</v>
      </c>
      <c r="E198" s="240"/>
      <c r="F198" s="240"/>
      <c r="G198" s="243">
        <f t="shared" ref="G198:T198" si="15">SUBTOTAL(9,G190:G197)</f>
        <v>0</v>
      </c>
      <c r="H198" s="243">
        <f t="shared" si="15"/>
        <v>0</v>
      </c>
      <c r="I198" s="243">
        <f t="shared" si="15"/>
        <v>0</v>
      </c>
      <c r="J198" s="243">
        <f t="shared" si="15"/>
        <v>0</v>
      </c>
      <c r="K198" s="243">
        <f t="shared" si="15"/>
        <v>0</v>
      </c>
      <c r="L198" s="243">
        <f t="shared" si="15"/>
        <v>0</v>
      </c>
      <c r="M198" s="243">
        <f t="shared" si="15"/>
        <v>0</v>
      </c>
      <c r="N198" s="243">
        <f t="shared" si="15"/>
        <v>0</v>
      </c>
      <c r="O198" s="243">
        <f t="shared" si="15"/>
        <v>0</v>
      </c>
      <c r="P198" s="243">
        <f t="shared" si="15"/>
        <v>0</v>
      </c>
      <c r="Q198" s="243">
        <f t="shared" si="15"/>
        <v>0</v>
      </c>
      <c r="R198" s="243">
        <f t="shared" si="15"/>
        <v>0</v>
      </c>
      <c r="S198" s="243">
        <f t="shared" si="15"/>
        <v>0</v>
      </c>
      <c r="T198" s="243">
        <f t="shared" si="15"/>
        <v>0</v>
      </c>
      <c r="U198" s="237"/>
      <c r="V198" s="237"/>
      <c r="W198" s="237"/>
      <c r="X198" s="237"/>
    </row>
    <row r="199" spans="1:24" ht="15" hidden="1" customHeight="1" outlineLevel="2" x14ac:dyDescent="0.2">
      <c r="A199" s="244">
        <v>180</v>
      </c>
      <c r="B199" s="245" t="s">
        <v>568</v>
      </c>
      <c r="C199" s="235" t="s">
        <v>638</v>
      </c>
      <c r="D199" s="245" t="s">
        <v>639</v>
      </c>
      <c r="E199" s="245" t="s">
        <v>640</v>
      </c>
      <c r="F199" s="245" t="s">
        <v>641</v>
      </c>
      <c r="G199" s="246">
        <v>148153595.63999999</v>
      </c>
      <c r="H199" s="246">
        <v>67657719.629999995</v>
      </c>
      <c r="I199" s="246">
        <v>80495876.010000005</v>
      </c>
      <c r="J199" s="246">
        <v>0</v>
      </c>
      <c r="K199" s="246">
        <v>80495876.010000005</v>
      </c>
      <c r="L199" s="246">
        <v>27825127.559999999</v>
      </c>
      <c r="M199" s="246">
        <v>12704728.279999999</v>
      </c>
      <c r="N199" s="246">
        <v>15120399.279999999</v>
      </c>
      <c r="O199" s="246">
        <v>400799644.08999997</v>
      </c>
      <c r="P199" s="246">
        <v>171715494.09</v>
      </c>
      <c r="Q199" s="246">
        <v>229084150</v>
      </c>
      <c r="R199" s="246">
        <v>324700425.29000002</v>
      </c>
      <c r="S199" s="246">
        <v>258596665.59999999</v>
      </c>
      <c r="T199" s="246">
        <v>2400000</v>
      </c>
      <c r="U199" s="237"/>
      <c r="V199" s="237"/>
      <c r="W199" s="237"/>
      <c r="X199" s="237"/>
    </row>
    <row r="200" spans="1:24" ht="15" hidden="1" customHeight="1" outlineLevel="2" x14ac:dyDescent="0.2">
      <c r="A200" s="234">
        <v>181</v>
      </c>
      <c r="B200" s="235" t="s">
        <v>568</v>
      </c>
      <c r="C200" s="235" t="s">
        <v>638</v>
      </c>
      <c r="D200" s="235" t="s">
        <v>639</v>
      </c>
      <c r="E200" s="235" t="s">
        <v>642</v>
      </c>
      <c r="F200" s="235" t="s">
        <v>643</v>
      </c>
      <c r="G200" s="236">
        <v>23205516.32</v>
      </c>
      <c r="H200" s="236">
        <v>10058399.869999999</v>
      </c>
      <c r="I200" s="236">
        <v>13147116.449999999</v>
      </c>
      <c r="J200" s="236">
        <v>0</v>
      </c>
      <c r="K200" s="236">
        <v>13147116.449999999</v>
      </c>
      <c r="L200" s="236">
        <v>4367343.53</v>
      </c>
      <c r="M200" s="236">
        <v>1893264.86</v>
      </c>
      <c r="N200" s="236">
        <v>2474078.67</v>
      </c>
      <c r="O200" s="236">
        <v>4234884.95</v>
      </c>
      <c r="P200" s="236">
        <v>1817534.27</v>
      </c>
      <c r="Q200" s="236">
        <v>2417350.6800000002</v>
      </c>
      <c r="R200" s="236">
        <v>18038545.800000001</v>
      </c>
      <c r="S200" s="236">
        <v>18038545.800000001</v>
      </c>
      <c r="T200" s="236">
        <v>0</v>
      </c>
      <c r="U200" s="237"/>
      <c r="V200" s="237"/>
      <c r="W200" s="237"/>
      <c r="X200" s="237"/>
    </row>
    <row r="201" spans="1:24" ht="15" hidden="1" customHeight="1" outlineLevel="2" x14ac:dyDescent="0.2">
      <c r="A201" s="234">
        <v>182</v>
      </c>
      <c r="B201" s="235" t="s">
        <v>568</v>
      </c>
      <c r="C201" s="235" t="s">
        <v>638</v>
      </c>
      <c r="D201" s="235" t="s">
        <v>639</v>
      </c>
      <c r="E201" s="235" t="s">
        <v>644</v>
      </c>
      <c r="F201" s="235" t="s">
        <v>645</v>
      </c>
      <c r="G201" s="236">
        <v>48758481.969999999</v>
      </c>
      <c r="H201" s="236">
        <v>20165053.949999999</v>
      </c>
      <c r="I201" s="236">
        <v>28593428.02</v>
      </c>
      <c r="J201" s="236">
        <v>0</v>
      </c>
      <c r="K201" s="236">
        <v>28593428.02</v>
      </c>
      <c r="L201" s="236">
        <v>9157462.3900000006</v>
      </c>
      <c r="M201" s="236">
        <v>3786104.23</v>
      </c>
      <c r="N201" s="236">
        <v>5371358.1600000001</v>
      </c>
      <c r="O201" s="236">
        <v>16397538.32</v>
      </c>
      <c r="P201" s="236">
        <v>6606583.8200000003</v>
      </c>
      <c r="Q201" s="236">
        <v>9790954.5</v>
      </c>
      <c r="R201" s="236">
        <v>43755740.68</v>
      </c>
      <c r="S201" s="236">
        <v>41802949.590000004</v>
      </c>
      <c r="T201" s="236">
        <v>742500</v>
      </c>
      <c r="U201" s="237"/>
      <c r="V201" s="237"/>
      <c r="W201" s="237"/>
      <c r="X201" s="237"/>
    </row>
    <row r="202" spans="1:24" ht="15" hidden="1" customHeight="1" outlineLevel="2" x14ac:dyDescent="0.2">
      <c r="A202" s="234">
        <v>183</v>
      </c>
      <c r="B202" s="235" t="s">
        <v>568</v>
      </c>
      <c r="C202" s="235" t="s">
        <v>638</v>
      </c>
      <c r="D202" s="235" t="s">
        <v>639</v>
      </c>
      <c r="E202" s="235" t="s">
        <v>646</v>
      </c>
      <c r="F202" s="235" t="s">
        <v>647</v>
      </c>
      <c r="G202" s="236">
        <v>61858717.729999997</v>
      </c>
      <c r="H202" s="236">
        <v>23746944.579999998</v>
      </c>
      <c r="I202" s="236">
        <v>38111773.149999999</v>
      </c>
      <c r="J202" s="236">
        <v>0</v>
      </c>
      <c r="K202" s="236">
        <v>38111773.149999999</v>
      </c>
      <c r="L202" s="236">
        <v>11617853.109999999</v>
      </c>
      <c r="M202" s="236">
        <v>4461473.0199999996</v>
      </c>
      <c r="N202" s="236">
        <v>7156380.0899999999</v>
      </c>
      <c r="O202" s="236">
        <v>33776180.119999997</v>
      </c>
      <c r="P202" s="236">
        <v>12572871.4</v>
      </c>
      <c r="Q202" s="236">
        <v>21203308.719999999</v>
      </c>
      <c r="R202" s="236">
        <v>66471461.960000001</v>
      </c>
      <c r="S202" s="236">
        <v>61806892.170000002</v>
      </c>
      <c r="T202" s="236">
        <v>3885000</v>
      </c>
      <c r="U202" s="237"/>
      <c r="V202" s="237"/>
      <c r="W202" s="237"/>
      <c r="X202" s="237"/>
    </row>
    <row r="203" spans="1:24" ht="15" hidden="1" customHeight="1" outlineLevel="2" x14ac:dyDescent="0.2">
      <c r="A203" s="234">
        <v>184</v>
      </c>
      <c r="B203" s="235" t="s">
        <v>568</v>
      </c>
      <c r="C203" s="235" t="s">
        <v>638</v>
      </c>
      <c r="D203" s="235" t="s">
        <v>639</v>
      </c>
      <c r="E203" s="235" t="s">
        <v>648</v>
      </c>
      <c r="F203" s="235" t="s">
        <v>649</v>
      </c>
      <c r="G203" s="236">
        <v>83009873.040000007</v>
      </c>
      <c r="H203" s="236">
        <v>33272238.420000002</v>
      </c>
      <c r="I203" s="236">
        <v>49737634.619999997</v>
      </c>
      <c r="J203" s="236">
        <v>0</v>
      </c>
      <c r="K203" s="236">
        <v>49737634.619999997</v>
      </c>
      <c r="L203" s="236">
        <v>15590308.800000001</v>
      </c>
      <c r="M203" s="236">
        <v>6249746.2599999998</v>
      </c>
      <c r="N203" s="236">
        <v>9340562.5399999991</v>
      </c>
      <c r="O203" s="236">
        <v>46914625.68</v>
      </c>
      <c r="P203" s="236">
        <v>18292504.32</v>
      </c>
      <c r="Q203" s="236">
        <v>28622121.359999999</v>
      </c>
      <c r="R203" s="236">
        <v>87700318.519999996</v>
      </c>
      <c r="S203" s="236">
        <v>73796414.390000001</v>
      </c>
      <c r="T203" s="236">
        <v>1387500</v>
      </c>
      <c r="U203" s="237"/>
      <c r="V203" s="237"/>
      <c r="W203" s="237"/>
      <c r="X203" s="237"/>
    </row>
    <row r="204" spans="1:24" ht="15" hidden="1" customHeight="1" outlineLevel="2" x14ac:dyDescent="0.2">
      <c r="A204" s="234">
        <v>185</v>
      </c>
      <c r="B204" s="235" t="s">
        <v>568</v>
      </c>
      <c r="C204" s="235" t="s">
        <v>638</v>
      </c>
      <c r="D204" s="235" t="s">
        <v>639</v>
      </c>
      <c r="E204" s="235" t="s">
        <v>650</v>
      </c>
      <c r="F204" s="235" t="s">
        <v>651</v>
      </c>
      <c r="G204" s="236">
        <v>70324380.219999999</v>
      </c>
      <c r="H204" s="236">
        <v>25365006.899999999</v>
      </c>
      <c r="I204" s="236">
        <v>44959373.32</v>
      </c>
      <c r="J204" s="236">
        <v>0</v>
      </c>
      <c r="K204" s="236">
        <v>44959373.32</v>
      </c>
      <c r="L204" s="236">
        <v>13207812.08</v>
      </c>
      <c r="M204" s="236">
        <v>4764292.47</v>
      </c>
      <c r="N204" s="236">
        <v>8443519.6099999994</v>
      </c>
      <c r="O204" s="236">
        <v>36926799.460000001</v>
      </c>
      <c r="P204" s="236">
        <v>12986469.630000001</v>
      </c>
      <c r="Q204" s="236">
        <v>23940329.829999998</v>
      </c>
      <c r="R204" s="236">
        <v>77343222.760000005</v>
      </c>
      <c r="S204" s="236">
        <v>67564271.390000001</v>
      </c>
      <c r="T204" s="236">
        <v>967500</v>
      </c>
      <c r="U204" s="237"/>
      <c r="V204" s="237"/>
      <c r="W204" s="237"/>
      <c r="X204" s="237"/>
    </row>
    <row r="205" spans="1:24" ht="15" hidden="1" customHeight="1" outlineLevel="2" x14ac:dyDescent="0.2">
      <c r="A205" s="234">
        <v>186</v>
      </c>
      <c r="B205" s="235" t="s">
        <v>568</v>
      </c>
      <c r="C205" s="235" t="s">
        <v>638</v>
      </c>
      <c r="D205" s="235" t="s">
        <v>639</v>
      </c>
      <c r="E205" s="235" t="s">
        <v>652</v>
      </c>
      <c r="F205" s="235" t="s">
        <v>653</v>
      </c>
      <c r="G205" s="236">
        <v>67672947.390000001</v>
      </c>
      <c r="H205" s="236">
        <v>29848463.539999999</v>
      </c>
      <c r="I205" s="236">
        <v>37824483.850000001</v>
      </c>
      <c r="J205" s="236">
        <v>0</v>
      </c>
      <c r="K205" s="236">
        <v>37824483.850000001</v>
      </c>
      <c r="L205" s="236">
        <v>12713692.9</v>
      </c>
      <c r="M205" s="236">
        <v>5607657.5</v>
      </c>
      <c r="N205" s="236">
        <v>7106035.4000000004</v>
      </c>
      <c r="O205" s="236">
        <v>17995612.670000002</v>
      </c>
      <c r="P205" s="236">
        <v>7746170.96</v>
      </c>
      <c r="Q205" s="236">
        <v>10249441.710000001</v>
      </c>
      <c r="R205" s="236">
        <v>55179960.960000001</v>
      </c>
      <c r="S205" s="236">
        <v>55179960.960000001</v>
      </c>
      <c r="T205" s="236">
        <v>1192500</v>
      </c>
      <c r="U205" s="237"/>
      <c r="V205" s="237"/>
      <c r="W205" s="237"/>
      <c r="X205" s="237"/>
    </row>
    <row r="206" spans="1:24" ht="15" hidden="1" customHeight="1" outlineLevel="2" x14ac:dyDescent="0.2">
      <c r="A206" s="234">
        <v>187</v>
      </c>
      <c r="B206" s="235" t="s">
        <v>568</v>
      </c>
      <c r="C206" s="235" t="s">
        <v>638</v>
      </c>
      <c r="D206" s="235" t="s">
        <v>639</v>
      </c>
      <c r="E206" s="235" t="s">
        <v>654</v>
      </c>
      <c r="F206" s="235" t="s">
        <v>655</v>
      </c>
      <c r="G206" s="236">
        <v>45986392.020000003</v>
      </c>
      <c r="H206" s="236">
        <v>19504084.5</v>
      </c>
      <c r="I206" s="236">
        <v>26482307.52</v>
      </c>
      <c r="J206" s="236">
        <v>0</v>
      </c>
      <c r="K206" s="236">
        <v>26482307.52</v>
      </c>
      <c r="L206" s="236">
        <v>8648774.2100000009</v>
      </c>
      <c r="M206" s="236">
        <v>3669030.04</v>
      </c>
      <c r="N206" s="236">
        <v>4979744.17</v>
      </c>
      <c r="O206" s="236">
        <v>11428139.48</v>
      </c>
      <c r="P206" s="236">
        <v>4685883.46</v>
      </c>
      <c r="Q206" s="236">
        <v>6742256.0199999996</v>
      </c>
      <c r="R206" s="236">
        <v>38204307.710000001</v>
      </c>
      <c r="S206" s="236">
        <v>38204307.710000001</v>
      </c>
      <c r="T206" s="236">
        <v>1926788.59</v>
      </c>
      <c r="U206" s="237"/>
      <c r="V206" s="237"/>
      <c r="W206" s="237"/>
      <c r="X206" s="237"/>
    </row>
    <row r="207" spans="1:24" ht="15" hidden="1" customHeight="1" outlineLevel="2" x14ac:dyDescent="0.2">
      <c r="A207" s="234">
        <v>188</v>
      </c>
      <c r="B207" s="235" t="s">
        <v>568</v>
      </c>
      <c r="C207" s="235" t="s">
        <v>638</v>
      </c>
      <c r="D207" s="235" t="s">
        <v>639</v>
      </c>
      <c r="E207" s="235" t="s">
        <v>656</v>
      </c>
      <c r="F207" s="235" t="s">
        <v>657</v>
      </c>
      <c r="G207" s="236">
        <v>34080771.299999997</v>
      </c>
      <c r="H207" s="236">
        <v>13402621.140000001</v>
      </c>
      <c r="I207" s="236">
        <v>20678150.16</v>
      </c>
      <c r="J207" s="236">
        <v>0</v>
      </c>
      <c r="K207" s="236">
        <v>20678150.16</v>
      </c>
      <c r="L207" s="236">
        <v>6400801.8499999996</v>
      </c>
      <c r="M207" s="236">
        <v>2518163.09</v>
      </c>
      <c r="N207" s="236">
        <v>3882638.76</v>
      </c>
      <c r="O207" s="236">
        <v>16851120.789999999</v>
      </c>
      <c r="P207" s="236">
        <v>6443008.7699999996</v>
      </c>
      <c r="Q207" s="236">
        <v>10408112.02</v>
      </c>
      <c r="R207" s="236">
        <v>34968900.939999998</v>
      </c>
      <c r="S207" s="236">
        <v>32917139.829999998</v>
      </c>
      <c r="T207" s="236">
        <v>322500</v>
      </c>
      <c r="U207" s="237"/>
      <c r="V207" s="237"/>
      <c r="W207" s="237"/>
      <c r="X207" s="237"/>
    </row>
    <row r="208" spans="1:24" ht="15" hidden="1" customHeight="1" outlineLevel="2" x14ac:dyDescent="0.2">
      <c r="A208" s="234">
        <v>189</v>
      </c>
      <c r="B208" s="235" t="s">
        <v>568</v>
      </c>
      <c r="C208" s="235" t="s">
        <v>638</v>
      </c>
      <c r="D208" s="235" t="s">
        <v>639</v>
      </c>
      <c r="E208" s="235" t="s">
        <v>658</v>
      </c>
      <c r="F208" s="235" t="s">
        <v>659</v>
      </c>
      <c r="G208" s="236">
        <v>37386586.829999998</v>
      </c>
      <c r="H208" s="236">
        <v>10781424.289999999</v>
      </c>
      <c r="I208" s="236">
        <v>26605162.539999999</v>
      </c>
      <c r="J208" s="236">
        <v>0</v>
      </c>
      <c r="K208" s="236">
        <v>26605162.539999999</v>
      </c>
      <c r="L208" s="236">
        <v>7021676</v>
      </c>
      <c r="M208" s="236">
        <v>2024280.31</v>
      </c>
      <c r="N208" s="236">
        <v>4997395.6900000004</v>
      </c>
      <c r="O208" s="236">
        <v>10576545.16</v>
      </c>
      <c r="P208" s="236">
        <v>2984313.4</v>
      </c>
      <c r="Q208" s="236">
        <v>7592231.7599999998</v>
      </c>
      <c r="R208" s="236">
        <v>39194789.990000002</v>
      </c>
      <c r="S208" s="236">
        <v>34834624.590000004</v>
      </c>
      <c r="T208" s="236">
        <v>172500</v>
      </c>
      <c r="U208" s="237"/>
      <c r="V208" s="237"/>
      <c r="W208" s="237"/>
      <c r="X208" s="237"/>
    </row>
    <row r="209" spans="1:24" ht="15" hidden="1" customHeight="1" outlineLevel="2" x14ac:dyDescent="0.2">
      <c r="A209" s="234">
        <v>190</v>
      </c>
      <c r="B209" s="235" t="s">
        <v>568</v>
      </c>
      <c r="C209" s="235" t="s">
        <v>638</v>
      </c>
      <c r="D209" s="235" t="s">
        <v>639</v>
      </c>
      <c r="E209" s="235" t="s">
        <v>660</v>
      </c>
      <c r="F209" s="235" t="s">
        <v>661</v>
      </c>
      <c r="G209" s="236">
        <v>31308039.210000001</v>
      </c>
      <c r="H209" s="236">
        <v>10771983.66</v>
      </c>
      <c r="I209" s="236">
        <v>20536055.550000001</v>
      </c>
      <c r="J209" s="236">
        <v>0</v>
      </c>
      <c r="K209" s="236">
        <v>20536055.550000001</v>
      </c>
      <c r="L209" s="236">
        <v>5880047.54</v>
      </c>
      <c r="M209" s="236">
        <v>2023088.12</v>
      </c>
      <c r="N209" s="236">
        <v>3856959.42</v>
      </c>
      <c r="O209" s="236">
        <v>11705088.699999999</v>
      </c>
      <c r="P209" s="236">
        <v>3910858.22</v>
      </c>
      <c r="Q209" s="236">
        <v>7794230.4800000004</v>
      </c>
      <c r="R209" s="236">
        <v>32187245.449999999</v>
      </c>
      <c r="S209" s="236">
        <v>32083270.379999999</v>
      </c>
      <c r="T209" s="236">
        <v>2465000</v>
      </c>
      <c r="U209" s="237"/>
      <c r="V209" s="237"/>
      <c r="W209" s="237"/>
      <c r="X209" s="237"/>
    </row>
    <row r="210" spans="1:24" ht="15" hidden="1" customHeight="1" outlineLevel="2" x14ac:dyDescent="0.2">
      <c r="A210" s="234">
        <v>191</v>
      </c>
      <c r="B210" s="235" t="s">
        <v>568</v>
      </c>
      <c r="C210" s="235" t="s">
        <v>638</v>
      </c>
      <c r="D210" s="235" t="s">
        <v>639</v>
      </c>
      <c r="E210" s="235" t="s">
        <v>662</v>
      </c>
      <c r="F210" s="235" t="s">
        <v>663</v>
      </c>
      <c r="G210" s="236">
        <v>35716957.039999999</v>
      </c>
      <c r="H210" s="236">
        <v>11985254.92</v>
      </c>
      <c r="I210" s="236">
        <v>23731702.120000001</v>
      </c>
      <c r="J210" s="236">
        <v>0</v>
      </c>
      <c r="K210" s="236">
        <v>23731702.120000001</v>
      </c>
      <c r="L210" s="236">
        <v>6708098.3200000003</v>
      </c>
      <c r="M210" s="236">
        <v>2250774.25</v>
      </c>
      <c r="N210" s="236">
        <v>4457324.07</v>
      </c>
      <c r="O210" s="236">
        <v>4609038.71</v>
      </c>
      <c r="P210" s="236">
        <v>1492651.83</v>
      </c>
      <c r="Q210" s="236">
        <v>3116386.88</v>
      </c>
      <c r="R210" s="236">
        <v>31305413.07</v>
      </c>
      <c r="S210" s="236">
        <v>23810558.539999999</v>
      </c>
      <c r="T210" s="236">
        <v>1755000</v>
      </c>
      <c r="U210" s="237"/>
      <c r="V210" s="237"/>
      <c r="W210" s="237"/>
      <c r="X210" s="237"/>
    </row>
    <row r="211" spans="1:24" ht="15" hidden="1" customHeight="1" outlineLevel="1" x14ac:dyDescent="0.2">
      <c r="A211" s="239"/>
      <c r="B211" s="240"/>
      <c r="C211" s="241"/>
      <c r="D211" s="242" t="s">
        <v>664</v>
      </c>
      <c r="E211" s="240"/>
      <c r="F211" s="240"/>
      <c r="G211" s="243">
        <f t="shared" ref="G211:T211" si="16">SUBTOTAL(9,G199:G210)</f>
        <v>0</v>
      </c>
      <c r="H211" s="243">
        <f t="shared" si="16"/>
        <v>0</v>
      </c>
      <c r="I211" s="243">
        <f t="shared" si="16"/>
        <v>0</v>
      </c>
      <c r="J211" s="243">
        <f t="shared" si="16"/>
        <v>0</v>
      </c>
      <c r="K211" s="243">
        <f t="shared" si="16"/>
        <v>0</v>
      </c>
      <c r="L211" s="243">
        <f t="shared" si="16"/>
        <v>0</v>
      </c>
      <c r="M211" s="243">
        <f t="shared" si="16"/>
        <v>0</v>
      </c>
      <c r="N211" s="243">
        <f t="shared" si="16"/>
        <v>0</v>
      </c>
      <c r="O211" s="243">
        <f t="shared" si="16"/>
        <v>0</v>
      </c>
      <c r="P211" s="243">
        <f t="shared" si="16"/>
        <v>0</v>
      </c>
      <c r="Q211" s="243">
        <f t="shared" si="16"/>
        <v>0</v>
      </c>
      <c r="R211" s="243">
        <f t="shared" si="16"/>
        <v>0</v>
      </c>
      <c r="S211" s="243">
        <f t="shared" si="16"/>
        <v>0</v>
      </c>
      <c r="T211" s="243">
        <f t="shared" si="16"/>
        <v>0</v>
      </c>
      <c r="U211" s="237"/>
      <c r="V211" s="237"/>
      <c r="W211" s="237"/>
      <c r="X211" s="237"/>
    </row>
    <row r="212" spans="1:24" ht="15" hidden="1" customHeight="1" outlineLevel="2" x14ac:dyDescent="0.2">
      <c r="A212" s="244">
        <v>192</v>
      </c>
      <c r="B212" s="245" t="s">
        <v>568</v>
      </c>
      <c r="C212" s="235" t="s">
        <v>665</v>
      </c>
      <c r="D212" s="245" t="s">
        <v>666</v>
      </c>
      <c r="E212" s="245" t="s">
        <v>667</v>
      </c>
      <c r="F212" s="245" t="s">
        <v>668</v>
      </c>
      <c r="G212" s="246">
        <v>91072238.090000004</v>
      </c>
      <c r="H212" s="246">
        <v>54846549.439999998</v>
      </c>
      <c r="I212" s="246">
        <v>36225688.649999999</v>
      </c>
      <c r="J212" s="246">
        <v>9203637</v>
      </c>
      <c r="K212" s="246">
        <v>27022051.649999999</v>
      </c>
      <c r="L212" s="246">
        <v>17075373.510000002</v>
      </c>
      <c r="M212" s="246">
        <v>10291138.109999999</v>
      </c>
      <c r="N212" s="246">
        <v>6784235.4000000004</v>
      </c>
      <c r="O212" s="246">
        <v>306665780.76999998</v>
      </c>
      <c r="P212" s="246">
        <v>171985310.44999999</v>
      </c>
      <c r="Q212" s="246">
        <v>134680470.31999999</v>
      </c>
      <c r="R212" s="246">
        <v>177690394.37</v>
      </c>
      <c r="S212" s="246">
        <v>155267615.78</v>
      </c>
      <c r="T212" s="246">
        <v>1387500</v>
      </c>
      <c r="U212" s="237"/>
      <c r="V212" s="237"/>
      <c r="W212" s="237"/>
      <c r="X212" s="237"/>
    </row>
    <row r="213" spans="1:24" ht="15" hidden="1" customHeight="1" outlineLevel="2" x14ac:dyDescent="0.2">
      <c r="A213" s="234">
        <v>193</v>
      </c>
      <c r="B213" s="235" t="s">
        <v>568</v>
      </c>
      <c r="C213" s="235" t="s">
        <v>665</v>
      </c>
      <c r="D213" s="235" t="s">
        <v>666</v>
      </c>
      <c r="E213" s="235" t="s">
        <v>669</v>
      </c>
      <c r="F213" s="235" t="s">
        <v>670</v>
      </c>
      <c r="G213" s="236">
        <v>26709761.07</v>
      </c>
      <c r="H213" s="236">
        <v>12905274.310000001</v>
      </c>
      <c r="I213" s="236">
        <v>13804486.76</v>
      </c>
      <c r="J213" s="236">
        <v>2023454</v>
      </c>
      <c r="K213" s="236">
        <v>11781032.76</v>
      </c>
      <c r="L213" s="236">
        <v>5007883.37</v>
      </c>
      <c r="M213" s="236">
        <v>2420322.9900000002</v>
      </c>
      <c r="N213" s="236">
        <v>2587560.38</v>
      </c>
      <c r="O213" s="236">
        <v>18216355.210000001</v>
      </c>
      <c r="P213" s="236">
        <v>8036593.7000000002</v>
      </c>
      <c r="Q213" s="236">
        <v>10179761.51</v>
      </c>
      <c r="R213" s="236">
        <v>26571808.649999999</v>
      </c>
      <c r="S213" s="236">
        <v>24686871.899999999</v>
      </c>
      <c r="T213" s="236">
        <v>777000</v>
      </c>
      <c r="U213" s="237"/>
      <c r="V213" s="237"/>
      <c r="W213" s="237"/>
      <c r="X213" s="237"/>
    </row>
    <row r="214" spans="1:24" ht="15" hidden="1" customHeight="1" outlineLevel="2" x14ac:dyDescent="0.2">
      <c r="A214" s="234">
        <v>194</v>
      </c>
      <c r="B214" s="235" t="s">
        <v>568</v>
      </c>
      <c r="C214" s="235" t="s">
        <v>665</v>
      </c>
      <c r="D214" s="235" t="s">
        <v>666</v>
      </c>
      <c r="E214" s="235" t="s">
        <v>671</v>
      </c>
      <c r="F214" s="235" t="s">
        <v>672</v>
      </c>
      <c r="G214" s="236">
        <v>47032920.840000004</v>
      </c>
      <c r="H214" s="236">
        <v>20929242.989999998</v>
      </c>
      <c r="I214" s="236">
        <v>26103677.850000001</v>
      </c>
      <c r="J214" s="236">
        <v>4541056</v>
      </c>
      <c r="K214" s="236">
        <v>21562621.850000001</v>
      </c>
      <c r="L214" s="236">
        <v>8818326.0600000005</v>
      </c>
      <c r="M214" s="236">
        <v>3922997.86</v>
      </c>
      <c r="N214" s="236">
        <v>4895328.2</v>
      </c>
      <c r="O214" s="236">
        <v>18553971.07</v>
      </c>
      <c r="P214" s="236">
        <v>8086448.1500000004</v>
      </c>
      <c r="Q214" s="236">
        <v>10467522.92</v>
      </c>
      <c r="R214" s="236">
        <v>41466528.969999999</v>
      </c>
      <c r="S214" s="236">
        <v>37839045.57</v>
      </c>
      <c r="T214" s="236">
        <v>954000</v>
      </c>
      <c r="U214" s="237"/>
      <c r="V214" s="237"/>
      <c r="W214" s="237"/>
      <c r="X214" s="237"/>
    </row>
    <row r="215" spans="1:24" ht="15" hidden="1" customHeight="1" outlineLevel="2" x14ac:dyDescent="0.2">
      <c r="A215" s="234">
        <v>195</v>
      </c>
      <c r="B215" s="235" t="s">
        <v>568</v>
      </c>
      <c r="C215" s="235" t="s">
        <v>665</v>
      </c>
      <c r="D215" s="235" t="s">
        <v>666</v>
      </c>
      <c r="E215" s="235" t="s">
        <v>673</v>
      </c>
      <c r="F215" s="235" t="s">
        <v>674</v>
      </c>
      <c r="G215" s="236">
        <v>57668179.210000001</v>
      </c>
      <c r="H215" s="236">
        <v>30252322.289999999</v>
      </c>
      <c r="I215" s="236">
        <v>27415856.920000002</v>
      </c>
      <c r="J215" s="236">
        <v>6265050</v>
      </c>
      <c r="K215" s="236">
        <v>21150806.920000002</v>
      </c>
      <c r="L215" s="236">
        <v>10812358.640000001</v>
      </c>
      <c r="M215" s="236">
        <v>5673401.4699999997</v>
      </c>
      <c r="N215" s="236">
        <v>5138957.17</v>
      </c>
      <c r="O215" s="236">
        <v>43593664.189999998</v>
      </c>
      <c r="P215" s="236">
        <v>22263009.239999998</v>
      </c>
      <c r="Q215" s="236">
        <v>21330654.949999999</v>
      </c>
      <c r="R215" s="236">
        <v>53885469.039999999</v>
      </c>
      <c r="S215" s="236">
        <v>46965392.299999997</v>
      </c>
      <c r="T215" s="236">
        <v>5558763.6799999997</v>
      </c>
      <c r="U215" s="237"/>
      <c r="V215" s="237"/>
      <c r="W215" s="237"/>
      <c r="X215" s="237"/>
    </row>
    <row r="216" spans="1:24" ht="15" hidden="1" customHeight="1" outlineLevel="2" x14ac:dyDescent="0.2">
      <c r="A216" s="234">
        <v>196</v>
      </c>
      <c r="B216" s="235" t="s">
        <v>568</v>
      </c>
      <c r="C216" s="235" t="s">
        <v>665</v>
      </c>
      <c r="D216" s="235" t="s">
        <v>666</v>
      </c>
      <c r="E216" s="235" t="s">
        <v>675</v>
      </c>
      <c r="F216" s="235" t="s">
        <v>676</v>
      </c>
      <c r="G216" s="236">
        <v>49243667.450000003</v>
      </c>
      <c r="H216" s="236">
        <v>23109218.030000001</v>
      </c>
      <c r="I216" s="236">
        <v>26134449.420000002</v>
      </c>
      <c r="J216" s="236">
        <v>4417609</v>
      </c>
      <c r="K216" s="236">
        <v>21716840.420000002</v>
      </c>
      <c r="L216" s="236">
        <v>9232824.7699999996</v>
      </c>
      <c r="M216" s="236">
        <v>4333208.4800000004</v>
      </c>
      <c r="N216" s="236">
        <v>4899616.29</v>
      </c>
      <c r="O216" s="236">
        <v>20364498.23</v>
      </c>
      <c r="P216" s="236">
        <v>9373278.4900000002</v>
      </c>
      <c r="Q216" s="236">
        <v>10991219.74</v>
      </c>
      <c r="R216" s="236">
        <v>42025285.450000003</v>
      </c>
      <c r="S216" s="236">
        <v>38492077.969999999</v>
      </c>
      <c r="T216" s="236">
        <v>825000</v>
      </c>
      <c r="U216" s="237"/>
      <c r="V216" s="237"/>
      <c r="W216" s="237"/>
      <c r="X216" s="237"/>
    </row>
    <row r="217" spans="1:24" ht="15" hidden="1" customHeight="1" outlineLevel="2" x14ac:dyDescent="0.2">
      <c r="A217" s="234">
        <v>197</v>
      </c>
      <c r="B217" s="235" t="s">
        <v>568</v>
      </c>
      <c r="C217" s="235" t="s">
        <v>665</v>
      </c>
      <c r="D217" s="235" t="s">
        <v>666</v>
      </c>
      <c r="E217" s="235" t="s">
        <v>677</v>
      </c>
      <c r="F217" s="235" t="s">
        <v>678</v>
      </c>
      <c r="G217" s="236">
        <v>45463501.93</v>
      </c>
      <c r="H217" s="236">
        <v>17797100.75</v>
      </c>
      <c r="I217" s="236">
        <v>27666401.18</v>
      </c>
      <c r="J217" s="236">
        <v>3926295</v>
      </c>
      <c r="K217" s="236">
        <v>23740106.18</v>
      </c>
      <c r="L217" s="236">
        <v>8524071.5899999999</v>
      </c>
      <c r="M217" s="236">
        <v>3338131.32</v>
      </c>
      <c r="N217" s="236">
        <v>5185940.2699999996</v>
      </c>
      <c r="O217" s="236">
        <v>15193383.460000001</v>
      </c>
      <c r="P217" s="236">
        <v>5720208.9299999997</v>
      </c>
      <c r="Q217" s="236">
        <v>9473174.5299999993</v>
      </c>
      <c r="R217" s="236">
        <v>42325515.979999997</v>
      </c>
      <c r="S217" s="236">
        <v>34985882.969999999</v>
      </c>
      <c r="T217" s="236">
        <v>577500</v>
      </c>
      <c r="U217" s="237"/>
      <c r="V217" s="237"/>
      <c r="W217" s="237"/>
      <c r="X217" s="237"/>
    </row>
    <row r="218" spans="1:24" ht="15" hidden="1" customHeight="1" outlineLevel="2" x14ac:dyDescent="0.2">
      <c r="A218" s="234">
        <v>198</v>
      </c>
      <c r="B218" s="235" t="s">
        <v>568</v>
      </c>
      <c r="C218" s="235" t="s">
        <v>665</v>
      </c>
      <c r="D218" s="235" t="s">
        <v>666</v>
      </c>
      <c r="E218" s="235" t="s">
        <v>679</v>
      </c>
      <c r="F218" s="235" t="s">
        <v>680</v>
      </c>
      <c r="G218" s="236">
        <v>45209342.020000003</v>
      </c>
      <c r="H218" s="236">
        <v>19410772.940000001</v>
      </c>
      <c r="I218" s="236">
        <v>25798569.079999998</v>
      </c>
      <c r="J218" s="236">
        <v>3559656</v>
      </c>
      <c r="K218" s="236">
        <v>22238913.079999998</v>
      </c>
      <c r="L218" s="236">
        <v>8476418.4800000004</v>
      </c>
      <c r="M218" s="236">
        <v>3639519.93</v>
      </c>
      <c r="N218" s="236">
        <v>4836898.55</v>
      </c>
      <c r="O218" s="236">
        <v>16638971.73</v>
      </c>
      <c r="P218" s="236">
        <v>6757405.1299999999</v>
      </c>
      <c r="Q218" s="236">
        <v>9881566.5999999996</v>
      </c>
      <c r="R218" s="236">
        <v>40517034.229999997</v>
      </c>
      <c r="S218" s="236">
        <v>32775359.48</v>
      </c>
      <c r="T218" s="236">
        <v>645000</v>
      </c>
      <c r="U218" s="237"/>
      <c r="V218" s="237"/>
      <c r="W218" s="237"/>
      <c r="X218" s="237"/>
    </row>
    <row r="219" spans="1:24" ht="15" hidden="1" customHeight="1" outlineLevel="2" x14ac:dyDescent="0.2">
      <c r="A219" s="234">
        <v>199</v>
      </c>
      <c r="B219" s="235" t="s">
        <v>568</v>
      </c>
      <c r="C219" s="235" t="s">
        <v>665</v>
      </c>
      <c r="D219" s="235" t="s">
        <v>666</v>
      </c>
      <c r="E219" s="235" t="s">
        <v>681</v>
      </c>
      <c r="F219" s="235" t="s">
        <v>682</v>
      </c>
      <c r="G219" s="236">
        <v>73085793.400000006</v>
      </c>
      <c r="H219" s="236">
        <v>34208637.280000001</v>
      </c>
      <c r="I219" s="236">
        <v>38877156.119999997</v>
      </c>
      <c r="J219" s="236">
        <v>7960212</v>
      </c>
      <c r="K219" s="236">
        <v>30916944.120000001</v>
      </c>
      <c r="L219" s="236">
        <v>13703047.68</v>
      </c>
      <c r="M219" s="236">
        <v>6410443.7800000003</v>
      </c>
      <c r="N219" s="236">
        <v>7292603.9000000004</v>
      </c>
      <c r="O219" s="236">
        <v>55240408.219999999</v>
      </c>
      <c r="P219" s="236">
        <v>24726930.940000001</v>
      </c>
      <c r="Q219" s="236">
        <v>30513477.280000001</v>
      </c>
      <c r="R219" s="236">
        <v>76683237.299999997</v>
      </c>
      <c r="S219" s="236">
        <v>68847662.969999999</v>
      </c>
      <c r="T219" s="236">
        <v>1042500</v>
      </c>
      <c r="U219" s="237"/>
      <c r="V219" s="237"/>
      <c r="W219" s="237"/>
      <c r="X219" s="237"/>
    </row>
    <row r="220" spans="1:24" ht="15" hidden="1" customHeight="1" outlineLevel="2" x14ac:dyDescent="0.2">
      <c r="A220" s="234">
        <v>200</v>
      </c>
      <c r="B220" s="235" t="s">
        <v>568</v>
      </c>
      <c r="C220" s="235" t="s">
        <v>665</v>
      </c>
      <c r="D220" s="235" t="s">
        <v>666</v>
      </c>
      <c r="E220" s="235" t="s">
        <v>683</v>
      </c>
      <c r="F220" s="235" t="s">
        <v>684</v>
      </c>
      <c r="G220" s="236">
        <v>36753338.140000001</v>
      </c>
      <c r="H220" s="236">
        <v>16299507.98</v>
      </c>
      <c r="I220" s="236">
        <v>20453830.16</v>
      </c>
      <c r="J220" s="236">
        <v>2662602</v>
      </c>
      <c r="K220" s="236">
        <v>17791228.16</v>
      </c>
      <c r="L220" s="236">
        <v>6890980.0700000003</v>
      </c>
      <c r="M220" s="236">
        <v>3055517.45</v>
      </c>
      <c r="N220" s="236">
        <v>3835462.62</v>
      </c>
      <c r="O220" s="236">
        <v>14441579.470000001</v>
      </c>
      <c r="P220" s="236">
        <v>6257023.5700000003</v>
      </c>
      <c r="Q220" s="236">
        <v>8184555.9000000004</v>
      </c>
      <c r="R220" s="236">
        <v>32473848.68</v>
      </c>
      <c r="S220" s="236">
        <v>29853856.890000001</v>
      </c>
      <c r="T220" s="236">
        <v>562500</v>
      </c>
      <c r="U220" s="237"/>
      <c r="V220" s="237"/>
      <c r="W220" s="237"/>
      <c r="X220" s="237"/>
    </row>
    <row r="221" spans="1:24" ht="15" hidden="1" customHeight="1" outlineLevel="2" x14ac:dyDescent="0.2">
      <c r="A221" s="234">
        <v>201</v>
      </c>
      <c r="B221" s="235" t="s">
        <v>568</v>
      </c>
      <c r="C221" s="235" t="s">
        <v>665</v>
      </c>
      <c r="D221" s="235" t="s">
        <v>666</v>
      </c>
      <c r="E221" s="235" t="s">
        <v>685</v>
      </c>
      <c r="F221" s="235" t="s">
        <v>686</v>
      </c>
      <c r="G221" s="236">
        <v>28200634.93</v>
      </c>
      <c r="H221" s="236">
        <v>11279480.66</v>
      </c>
      <c r="I221" s="236">
        <v>16921154.27</v>
      </c>
      <c r="J221" s="236">
        <v>1969478</v>
      </c>
      <c r="K221" s="236">
        <v>14951676.27</v>
      </c>
      <c r="L221" s="236">
        <v>5287411.2300000004</v>
      </c>
      <c r="M221" s="236">
        <v>2114986.34</v>
      </c>
      <c r="N221" s="236">
        <v>3172424.89</v>
      </c>
      <c r="O221" s="236">
        <v>0</v>
      </c>
      <c r="P221" s="236">
        <v>0</v>
      </c>
      <c r="Q221" s="236">
        <v>0</v>
      </c>
      <c r="R221" s="236">
        <v>20093579.16</v>
      </c>
      <c r="S221" s="236">
        <v>19860560.59</v>
      </c>
      <c r="T221" s="236">
        <v>1958000</v>
      </c>
      <c r="U221" s="237"/>
      <c r="V221" s="237"/>
      <c r="W221" s="237"/>
      <c r="X221" s="237"/>
    </row>
    <row r="222" spans="1:24" ht="15" hidden="1" customHeight="1" outlineLevel="2" x14ac:dyDescent="0.2">
      <c r="A222" s="234">
        <v>202</v>
      </c>
      <c r="B222" s="235" t="s">
        <v>568</v>
      </c>
      <c r="C222" s="235" t="s">
        <v>665</v>
      </c>
      <c r="D222" s="235" t="s">
        <v>666</v>
      </c>
      <c r="E222" s="235" t="s">
        <v>687</v>
      </c>
      <c r="F222" s="235" t="s">
        <v>688</v>
      </c>
      <c r="G222" s="236">
        <v>24068869.199999999</v>
      </c>
      <c r="H222" s="236">
        <v>9533952.1999999993</v>
      </c>
      <c r="I222" s="236">
        <v>14534917</v>
      </c>
      <c r="J222" s="236">
        <v>1769212</v>
      </c>
      <c r="K222" s="236">
        <v>12765705</v>
      </c>
      <c r="L222" s="236">
        <v>4512735.6100000003</v>
      </c>
      <c r="M222" s="236">
        <v>1787686.8</v>
      </c>
      <c r="N222" s="236">
        <v>2725048.81</v>
      </c>
      <c r="O222" s="236">
        <v>0</v>
      </c>
      <c r="P222" s="236">
        <v>0</v>
      </c>
      <c r="Q222" s="236">
        <v>0</v>
      </c>
      <c r="R222" s="236">
        <v>17259965.809999999</v>
      </c>
      <c r="S222" s="236">
        <v>16729121.289999999</v>
      </c>
      <c r="T222" s="236">
        <v>2093000</v>
      </c>
      <c r="U222" s="237"/>
      <c r="V222" s="237"/>
      <c r="W222" s="237"/>
      <c r="X222" s="237"/>
    </row>
    <row r="223" spans="1:24" ht="15" hidden="1" customHeight="1" outlineLevel="2" x14ac:dyDescent="0.2">
      <c r="A223" s="234">
        <v>203</v>
      </c>
      <c r="B223" s="235" t="s">
        <v>568</v>
      </c>
      <c r="C223" s="235" t="s">
        <v>665</v>
      </c>
      <c r="D223" s="235" t="s">
        <v>666</v>
      </c>
      <c r="E223" s="235" t="s">
        <v>689</v>
      </c>
      <c r="F223" s="235" t="s">
        <v>690</v>
      </c>
      <c r="G223" s="236">
        <v>22435928.829999998</v>
      </c>
      <c r="H223" s="236">
        <v>8888199.1500000004</v>
      </c>
      <c r="I223" s="236">
        <v>13547729.68</v>
      </c>
      <c r="J223" s="236">
        <v>1701739</v>
      </c>
      <c r="K223" s="236">
        <v>11845990.68</v>
      </c>
      <c r="L223" s="236">
        <v>4208662.79</v>
      </c>
      <c r="M223" s="236">
        <v>1667856.85</v>
      </c>
      <c r="N223" s="236">
        <v>2540805.94</v>
      </c>
      <c r="O223" s="236">
        <v>0</v>
      </c>
      <c r="P223" s="236">
        <v>0</v>
      </c>
      <c r="Q223" s="236">
        <v>0</v>
      </c>
      <c r="R223" s="236">
        <v>16088535.619999999</v>
      </c>
      <c r="S223" s="236">
        <v>16088535.619999999</v>
      </c>
      <c r="T223" s="236">
        <v>1772000</v>
      </c>
      <c r="U223" s="237"/>
      <c r="V223" s="237"/>
      <c r="W223" s="237"/>
      <c r="X223" s="237"/>
    </row>
    <row r="224" spans="1:24" ht="15" hidden="1" customHeight="1" outlineLevel="1" x14ac:dyDescent="0.2">
      <c r="A224" s="239"/>
      <c r="B224" s="240"/>
      <c r="C224" s="241"/>
      <c r="D224" s="242" t="s">
        <v>691</v>
      </c>
      <c r="E224" s="240"/>
      <c r="F224" s="240"/>
      <c r="G224" s="243">
        <f t="shared" ref="G224:T224" si="17">SUBTOTAL(9,G212:G223)</f>
        <v>0</v>
      </c>
      <c r="H224" s="243">
        <f t="shared" si="17"/>
        <v>0</v>
      </c>
      <c r="I224" s="243">
        <f t="shared" si="17"/>
        <v>0</v>
      </c>
      <c r="J224" s="243">
        <f t="shared" si="17"/>
        <v>0</v>
      </c>
      <c r="K224" s="243">
        <f t="shared" si="17"/>
        <v>0</v>
      </c>
      <c r="L224" s="243">
        <f t="shared" si="17"/>
        <v>0</v>
      </c>
      <c r="M224" s="243">
        <f t="shared" si="17"/>
        <v>0</v>
      </c>
      <c r="N224" s="243">
        <f t="shared" si="17"/>
        <v>0</v>
      </c>
      <c r="O224" s="243">
        <f t="shared" si="17"/>
        <v>0</v>
      </c>
      <c r="P224" s="243">
        <f t="shared" si="17"/>
        <v>0</v>
      </c>
      <c r="Q224" s="243">
        <f t="shared" si="17"/>
        <v>0</v>
      </c>
      <c r="R224" s="243">
        <f t="shared" si="17"/>
        <v>0</v>
      </c>
      <c r="S224" s="243">
        <f t="shared" si="17"/>
        <v>0</v>
      </c>
      <c r="T224" s="243">
        <f t="shared" si="17"/>
        <v>0</v>
      </c>
      <c r="U224" s="237"/>
      <c r="V224" s="237"/>
      <c r="W224" s="237"/>
      <c r="X224" s="237"/>
    </row>
    <row r="225" spans="1:24" ht="15" hidden="1" customHeight="1" outlineLevel="2" x14ac:dyDescent="0.2">
      <c r="A225" s="244">
        <v>204</v>
      </c>
      <c r="B225" s="245" t="s">
        <v>129</v>
      </c>
      <c r="C225" s="235" t="s">
        <v>31</v>
      </c>
      <c r="D225" s="245" t="s">
        <v>130</v>
      </c>
      <c r="E225" s="245" t="s">
        <v>32</v>
      </c>
      <c r="F225" s="245" t="s">
        <v>33</v>
      </c>
      <c r="G225" s="246">
        <v>203892622.66</v>
      </c>
      <c r="H225" s="246">
        <v>130260794.2</v>
      </c>
      <c r="I225" s="246">
        <v>73631828.459999993</v>
      </c>
      <c r="J225" s="246">
        <v>7762671</v>
      </c>
      <c r="K225" s="246">
        <v>65869157.460000001</v>
      </c>
      <c r="L225" s="246">
        <v>40347528.409999996</v>
      </c>
      <c r="M225" s="246">
        <v>25764794.84</v>
      </c>
      <c r="N225" s="246">
        <v>14582733.57</v>
      </c>
      <c r="O225" s="246">
        <v>302701930.30000001</v>
      </c>
      <c r="P225" s="246">
        <v>170524408.96000001</v>
      </c>
      <c r="Q225" s="246">
        <v>132177521.34</v>
      </c>
      <c r="R225" s="246">
        <v>220392083.37</v>
      </c>
      <c r="S225" s="246">
        <v>220392083.37</v>
      </c>
      <c r="T225" s="246">
        <v>14373396.74</v>
      </c>
      <c r="U225" s="237"/>
      <c r="V225" s="237"/>
      <c r="W225" s="237"/>
      <c r="X225" s="237"/>
    </row>
    <row r="226" spans="1:24" ht="15" hidden="1" customHeight="1" outlineLevel="2" x14ac:dyDescent="0.2">
      <c r="A226" s="234">
        <v>205</v>
      </c>
      <c r="B226" s="235" t="s">
        <v>129</v>
      </c>
      <c r="C226" s="235" t="s">
        <v>31</v>
      </c>
      <c r="D226" s="235" t="s">
        <v>130</v>
      </c>
      <c r="E226" s="235" t="s">
        <v>36</v>
      </c>
      <c r="F226" s="235" t="s">
        <v>37</v>
      </c>
      <c r="G226" s="236">
        <v>57426472.039999999</v>
      </c>
      <c r="H226" s="236">
        <v>33284725.300000001</v>
      </c>
      <c r="I226" s="236">
        <v>24141746.739999998</v>
      </c>
      <c r="J226" s="236">
        <v>1674005</v>
      </c>
      <c r="K226" s="236">
        <v>22467741.739999998</v>
      </c>
      <c r="L226" s="236">
        <v>11381688.529999999</v>
      </c>
      <c r="M226" s="236">
        <v>6596164.6900000004</v>
      </c>
      <c r="N226" s="236">
        <v>4785523.84</v>
      </c>
      <c r="O226" s="236">
        <v>18219865.219999999</v>
      </c>
      <c r="P226" s="236">
        <v>9939085.0099999998</v>
      </c>
      <c r="Q226" s="236">
        <v>8280780.21</v>
      </c>
      <c r="R226" s="236">
        <v>37208050.789999999</v>
      </c>
      <c r="S226" s="236">
        <v>37208050.789999999</v>
      </c>
      <c r="T226" s="236">
        <v>2426612.0099999998</v>
      </c>
      <c r="U226" s="237"/>
      <c r="V226" s="237"/>
      <c r="W226" s="237"/>
      <c r="X226" s="237"/>
    </row>
    <row r="227" spans="1:24" ht="15" hidden="1" customHeight="1" outlineLevel="2" x14ac:dyDescent="0.2">
      <c r="A227" s="234">
        <v>206</v>
      </c>
      <c r="B227" s="235" t="s">
        <v>129</v>
      </c>
      <c r="C227" s="235" t="s">
        <v>31</v>
      </c>
      <c r="D227" s="235" t="s">
        <v>130</v>
      </c>
      <c r="E227" s="235" t="s">
        <v>39</v>
      </c>
      <c r="F227" s="235" t="s">
        <v>40</v>
      </c>
      <c r="G227" s="236">
        <v>79655245.659999996</v>
      </c>
      <c r="H227" s="236">
        <v>39797551.090000004</v>
      </c>
      <c r="I227" s="236">
        <v>39857694.57</v>
      </c>
      <c r="J227" s="236">
        <v>2266140</v>
      </c>
      <c r="K227" s="236">
        <v>37591554.57</v>
      </c>
      <c r="L227" s="236">
        <v>15787724.07</v>
      </c>
      <c r="M227" s="236">
        <v>7889298.0199999996</v>
      </c>
      <c r="N227" s="236">
        <v>7898426.0499999998</v>
      </c>
      <c r="O227" s="236">
        <v>36294306.43</v>
      </c>
      <c r="P227" s="236">
        <v>16142422.890000001</v>
      </c>
      <c r="Q227" s="236">
        <v>20151883.539999999</v>
      </c>
      <c r="R227" s="236">
        <v>67908004.159999996</v>
      </c>
      <c r="S227" s="236">
        <v>55591014.990000002</v>
      </c>
      <c r="T227" s="236">
        <v>0</v>
      </c>
      <c r="U227" s="237"/>
      <c r="V227" s="237"/>
      <c r="W227" s="237"/>
      <c r="X227" s="237"/>
    </row>
    <row r="228" spans="1:24" ht="15" hidden="1" customHeight="1" outlineLevel="2" x14ac:dyDescent="0.2">
      <c r="A228" s="234">
        <v>207</v>
      </c>
      <c r="B228" s="235" t="s">
        <v>129</v>
      </c>
      <c r="C228" s="235" t="s">
        <v>31</v>
      </c>
      <c r="D228" s="235" t="s">
        <v>130</v>
      </c>
      <c r="E228" s="235" t="s">
        <v>41</v>
      </c>
      <c r="F228" s="235" t="s">
        <v>42</v>
      </c>
      <c r="G228" s="236">
        <v>78187680.269999996</v>
      </c>
      <c r="H228" s="236">
        <v>39855759.140000001</v>
      </c>
      <c r="I228" s="236">
        <v>38331921.130000003</v>
      </c>
      <c r="J228" s="236">
        <v>2847600</v>
      </c>
      <c r="K228" s="236">
        <v>35484321.130000003</v>
      </c>
      <c r="L228" s="236">
        <v>15496656.800000001</v>
      </c>
      <c r="M228" s="236">
        <v>7899498.3899999997</v>
      </c>
      <c r="N228" s="236">
        <v>7597158.4100000001</v>
      </c>
      <c r="O228" s="236">
        <v>23325982.789999999</v>
      </c>
      <c r="P228" s="236">
        <v>10977072.470000001</v>
      </c>
      <c r="Q228" s="236">
        <v>12348910.32</v>
      </c>
      <c r="R228" s="236">
        <v>58277989.859999999</v>
      </c>
      <c r="S228" s="236">
        <v>58277989.859999999</v>
      </c>
      <c r="T228" s="236">
        <v>3800738.47</v>
      </c>
      <c r="U228" s="237"/>
      <c r="V228" s="237"/>
      <c r="W228" s="237"/>
      <c r="X228" s="237"/>
    </row>
    <row r="229" spans="1:24" ht="15" hidden="1" customHeight="1" outlineLevel="2" x14ac:dyDescent="0.2">
      <c r="A229" s="234">
        <v>208</v>
      </c>
      <c r="B229" s="235" t="s">
        <v>129</v>
      </c>
      <c r="C229" s="235" t="s">
        <v>31</v>
      </c>
      <c r="D229" s="235" t="s">
        <v>130</v>
      </c>
      <c r="E229" s="235" t="s">
        <v>43</v>
      </c>
      <c r="F229" s="235" t="s">
        <v>44</v>
      </c>
      <c r="G229" s="236">
        <v>63257385.390000001</v>
      </c>
      <c r="H229" s="236">
        <v>32377120.739999998</v>
      </c>
      <c r="I229" s="236">
        <v>30880264.649999999</v>
      </c>
      <c r="J229" s="236">
        <v>2231143</v>
      </c>
      <c r="K229" s="236">
        <v>28649121.649999999</v>
      </c>
      <c r="L229" s="236">
        <v>12537656.970000001</v>
      </c>
      <c r="M229" s="236">
        <v>6416911.2800000003</v>
      </c>
      <c r="N229" s="236">
        <v>6120745.6900000004</v>
      </c>
      <c r="O229" s="236">
        <v>21418919.010000002</v>
      </c>
      <c r="P229" s="236">
        <v>9966691.9800000004</v>
      </c>
      <c r="Q229" s="236">
        <v>11452227.029999999</v>
      </c>
      <c r="R229" s="236">
        <v>48453237.369999997</v>
      </c>
      <c r="S229" s="236">
        <v>43232613.859999999</v>
      </c>
      <c r="T229" s="236">
        <v>0</v>
      </c>
      <c r="U229" s="237"/>
      <c r="V229" s="237"/>
      <c r="W229" s="237"/>
      <c r="X229" s="237"/>
    </row>
    <row r="230" spans="1:24" ht="15" hidden="1" customHeight="1" outlineLevel="2" x14ac:dyDescent="0.2">
      <c r="A230" s="234">
        <v>209</v>
      </c>
      <c r="B230" s="235" t="s">
        <v>129</v>
      </c>
      <c r="C230" s="235" t="s">
        <v>31</v>
      </c>
      <c r="D230" s="235" t="s">
        <v>130</v>
      </c>
      <c r="E230" s="235" t="s">
        <v>45</v>
      </c>
      <c r="F230" s="235" t="s">
        <v>46</v>
      </c>
      <c r="G230" s="236">
        <v>67074913.829999998</v>
      </c>
      <c r="H230" s="236">
        <v>31224885.52</v>
      </c>
      <c r="I230" s="236">
        <v>35850028.310000002</v>
      </c>
      <c r="J230" s="236">
        <v>1922824</v>
      </c>
      <c r="K230" s="236">
        <v>33927204.310000002</v>
      </c>
      <c r="L230" s="236">
        <v>13294293.710000001</v>
      </c>
      <c r="M230" s="236">
        <v>6189488.6200000001</v>
      </c>
      <c r="N230" s="236">
        <v>7104805.0899999999</v>
      </c>
      <c r="O230" s="236">
        <v>28980593.210000001</v>
      </c>
      <c r="P230" s="236">
        <v>13029705.859999999</v>
      </c>
      <c r="Q230" s="236">
        <v>15950887.35</v>
      </c>
      <c r="R230" s="236">
        <v>58905720.75</v>
      </c>
      <c r="S230" s="236">
        <v>54403168.68</v>
      </c>
      <c r="T230" s="236">
        <v>3000000</v>
      </c>
      <c r="U230" s="237"/>
      <c r="V230" s="237"/>
      <c r="W230" s="237"/>
      <c r="X230" s="237"/>
    </row>
    <row r="231" spans="1:24" ht="15" hidden="1" customHeight="1" outlineLevel="2" x14ac:dyDescent="0.2">
      <c r="A231" s="234">
        <v>210</v>
      </c>
      <c r="B231" s="235" t="s">
        <v>129</v>
      </c>
      <c r="C231" s="235" t="s">
        <v>31</v>
      </c>
      <c r="D231" s="235" t="s">
        <v>130</v>
      </c>
      <c r="E231" s="235" t="s">
        <v>59</v>
      </c>
      <c r="F231" s="235" t="s">
        <v>60</v>
      </c>
      <c r="G231" s="236">
        <v>20356406.390000001</v>
      </c>
      <c r="H231" s="236">
        <v>8089659.9800000004</v>
      </c>
      <c r="I231" s="236">
        <v>12266746.41</v>
      </c>
      <c r="J231" s="236">
        <v>476822</v>
      </c>
      <c r="K231" s="236">
        <v>11789924.41</v>
      </c>
      <c r="L231" s="236">
        <v>4034653.64</v>
      </c>
      <c r="M231" s="236">
        <v>1603187.51</v>
      </c>
      <c r="N231" s="236">
        <v>2431466.13</v>
      </c>
      <c r="O231" s="236">
        <v>3862226.66</v>
      </c>
      <c r="P231" s="236">
        <v>1310498.51</v>
      </c>
      <c r="Q231" s="236">
        <v>2551728.15</v>
      </c>
      <c r="R231" s="236">
        <v>17249940.690000001</v>
      </c>
      <c r="S231" s="236">
        <v>13426205.18</v>
      </c>
      <c r="T231" s="236">
        <v>0</v>
      </c>
      <c r="U231" s="237"/>
      <c r="V231" s="237"/>
      <c r="W231" s="237"/>
      <c r="X231" s="237"/>
    </row>
    <row r="232" spans="1:24" ht="15" hidden="1" customHeight="1" outlineLevel="1" x14ac:dyDescent="0.2">
      <c r="A232" s="239"/>
      <c r="B232" s="240"/>
      <c r="C232" s="241"/>
      <c r="D232" s="242" t="s">
        <v>692</v>
      </c>
      <c r="E232" s="240"/>
      <c r="F232" s="240"/>
      <c r="G232" s="243">
        <f t="shared" ref="G232:T232" si="18">SUBTOTAL(9,G225:G231)</f>
        <v>0</v>
      </c>
      <c r="H232" s="243">
        <f t="shared" si="18"/>
        <v>0</v>
      </c>
      <c r="I232" s="243">
        <f t="shared" si="18"/>
        <v>0</v>
      </c>
      <c r="J232" s="243">
        <f t="shared" si="18"/>
        <v>0</v>
      </c>
      <c r="K232" s="243">
        <f t="shared" si="18"/>
        <v>0</v>
      </c>
      <c r="L232" s="243">
        <f t="shared" si="18"/>
        <v>0</v>
      </c>
      <c r="M232" s="243">
        <f t="shared" si="18"/>
        <v>0</v>
      </c>
      <c r="N232" s="243">
        <f t="shared" si="18"/>
        <v>0</v>
      </c>
      <c r="O232" s="243">
        <f t="shared" si="18"/>
        <v>0</v>
      </c>
      <c r="P232" s="243">
        <f t="shared" si="18"/>
        <v>0</v>
      </c>
      <c r="Q232" s="243">
        <f t="shared" si="18"/>
        <v>0</v>
      </c>
      <c r="R232" s="243">
        <f t="shared" si="18"/>
        <v>0</v>
      </c>
      <c r="S232" s="243">
        <f t="shared" si="18"/>
        <v>0</v>
      </c>
      <c r="T232" s="243">
        <f t="shared" si="18"/>
        <v>0</v>
      </c>
      <c r="U232" s="237"/>
      <c r="V232" s="237"/>
      <c r="W232" s="237"/>
      <c r="X232" s="237"/>
    </row>
    <row r="233" spans="1:24" ht="15" hidden="1" customHeight="1" outlineLevel="2" x14ac:dyDescent="0.2">
      <c r="A233" s="244">
        <v>211</v>
      </c>
      <c r="B233" s="245" t="s">
        <v>129</v>
      </c>
      <c r="C233" s="235" t="s">
        <v>62</v>
      </c>
      <c r="D233" s="245" t="s">
        <v>131</v>
      </c>
      <c r="E233" s="245" t="s">
        <v>132</v>
      </c>
      <c r="F233" s="245" t="s">
        <v>133</v>
      </c>
      <c r="G233" s="246">
        <v>5754413.8799999999</v>
      </c>
      <c r="H233" s="246">
        <v>697088.76</v>
      </c>
      <c r="I233" s="246">
        <v>5057325.12</v>
      </c>
      <c r="J233" s="246">
        <v>293600</v>
      </c>
      <c r="K233" s="246">
        <v>4763725.12</v>
      </c>
      <c r="L233" s="246">
        <v>1215474.6000000001</v>
      </c>
      <c r="M233" s="246">
        <v>147253.24</v>
      </c>
      <c r="N233" s="246">
        <v>1068221.3600000001</v>
      </c>
      <c r="O233" s="246">
        <v>0</v>
      </c>
      <c r="P233" s="246">
        <v>0</v>
      </c>
      <c r="Q233" s="246">
        <v>0</v>
      </c>
      <c r="R233" s="246">
        <v>6125546.4800000004</v>
      </c>
      <c r="S233" s="246">
        <v>6125546.4800000004</v>
      </c>
      <c r="T233" s="246">
        <v>399492.17</v>
      </c>
      <c r="U233" s="237"/>
      <c r="V233" s="237"/>
      <c r="W233" s="237"/>
      <c r="X233" s="237"/>
    </row>
    <row r="234" spans="1:24" ht="15" hidden="1" customHeight="1" outlineLevel="2" x14ac:dyDescent="0.2">
      <c r="A234" s="234">
        <v>212</v>
      </c>
      <c r="B234" s="235" t="s">
        <v>129</v>
      </c>
      <c r="C234" s="235" t="s">
        <v>62</v>
      </c>
      <c r="D234" s="235" t="s">
        <v>131</v>
      </c>
      <c r="E234" s="235" t="s">
        <v>134</v>
      </c>
      <c r="F234" s="235" t="s">
        <v>135</v>
      </c>
      <c r="G234" s="236">
        <v>7621373.1200000001</v>
      </c>
      <c r="H234" s="236">
        <v>1512809.68</v>
      </c>
      <c r="I234" s="236">
        <v>6108563.4400000004</v>
      </c>
      <c r="J234" s="236">
        <v>333300</v>
      </c>
      <c r="K234" s="236">
        <v>5775263.4400000004</v>
      </c>
      <c r="L234" s="236">
        <v>1617893.3</v>
      </c>
      <c r="M234" s="236">
        <v>321121.32</v>
      </c>
      <c r="N234" s="236">
        <v>1296771.98</v>
      </c>
      <c r="O234" s="236">
        <v>0</v>
      </c>
      <c r="P234" s="236">
        <v>0</v>
      </c>
      <c r="Q234" s="236">
        <v>0</v>
      </c>
      <c r="R234" s="236">
        <v>7405335.4199999999</v>
      </c>
      <c r="S234" s="236">
        <v>6015569.6200000001</v>
      </c>
      <c r="T234" s="236">
        <v>0</v>
      </c>
      <c r="U234" s="237"/>
      <c r="V234" s="237"/>
      <c r="W234" s="237"/>
      <c r="X234" s="237"/>
    </row>
    <row r="235" spans="1:24" ht="15" hidden="1" customHeight="1" outlineLevel="2" x14ac:dyDescent="0.2">
      <c r="A235" s="234">
        <v>213</v>
      </c>
      <c r="B235" s="235" t="s">
        <v>129</v>
      </c>
      <c r="C235" s="235" t="s">
        <v>62</v>
      </c>
      <c r="D235" s="235" t="s">
        <v>131</v>
      </c>
      <c r="E235" s="235" t="s">
        <v>63</v>
      </c>
      <c r="F235" s="235" t="s">
        <v>64</v>
      </c>
      <c r="G235" s="236">
        <v>120938078.19</v>
      </c>
      <c r="H235" s="236">
        <v>72060786.590000004</v>
      </c>
      <c r="I235" s="236">
        <v>48877291.600000001</v>
      </c>
      <c r="J235" s="236">
        <v>0</v>
      </c>
      <c r="K235" s="236">
        <v>48877291.600000001</v>
      </c>
      <c r="L235" s="236">
        <v>25673182.989999998</v>
      </c>
      <c r="M235" s="236">
        <v>15294151.32</v>
      </c>
      <c r="N235" s="236">
        <v>10379031.67</v>
      </c>
      <c r="O235" s="236">
        <v>284992043.13999999</v>
      </c>
      <c r="P235" s="236">
        <v>147217935.09</v>
      </c>
      <c r="Q235" s="236">
        <v>137774108.05000001</v>
      </c>
      <c r="R235" s="236">
        <v>197030431.31999999</v>
      </c>
      <c r="S235" s="236">
        <v>192779150.21000001</v>
      </c>
      <c r="T235" s="236">
        <v>8321272.1699999999</v>
      </c>
      <c r="U235" s="237"/>
      <c r="V235" s="237"/>
      <c r="W235" s="237"/>
      <c r="X235" s="237"/>
    </row>
    <row r="236" spans="1:24" ht="15" hidden="1" customHeight="1" outlineLevel="2" x14ac:dyDescent="0.2">
      <c r="A236" s="234">
        <v>214</v>
      </c>
      <c r="B236" s="235" t="s">
        <v>129</v>
      </c>
      <c r="C236" s="235" t="s">
        <v>62</v>
      </c>
      <c r="D236" s="235" t="s">
        <v>131</v>
      </c>
      <c r="E236" s="235" t="s">
        <v>65</v>
      </c>
      <c r="F236" s="235" t="s">
        <v>66</v>
      </c>
      <c r="G236" s="236">
        <v>84886536.019999996</v>
      </c>
      <c r="H236" s="236">
        <v>34808719.039999999</v>
      </c>
      <c r="I236" s="236">
        <v>50077816.979999997</v>
      </c>
      <c r="J236" s="236">
        <v>3393100</v>
      </c>
      <c r="K236" s="236">
        <v>46684716.979999997</v>
      </c>
      <c r="L236" s="236">
        <v>17925652.559999999</v>
      </c>
      <c r="M236" s="236">
        <v>7352369.0099999998</v>
      </c>
      <c r="N236" s="236">
        <v>10573283.550000001</v>
      </c>
      <c r="O236" s="236">
        <v>16922899.210000001</v>
      </c>
      <c r="P236" s="236">
        <v>6789437.9500000002</v>
      </c>
      <c r="Q236" s="236">
        <v>10133461.26</v>
      </c>
      <c r="R236" s="236">
        <v>70784561.790000007</v>
      </c>
      <c r="S236" s="236">
        <v>70784561.790000007</v>
      </c>
      <c r="T236" s="236">
        <v>4616384.47</v>
      </c>
      <c r="U236" s="237"/>
      <c r="V236" s="237"/>
      <c r="W236" s="237"/>
      <c r="X236" s="237"/>
    </row>
    <row r="237" spans="1:24" ht="15" hidden="1" customHeight="1" outlineLevel="2" x14ac:dyDescent="0.2">
      <c r="A237" s="234">
        <v>215</v>
      </c>
      <c r="B237" s="235" t="s">
        <v>129</v>
      </c>
      <c r="C237" s="235" t="s">
        <v>62</v>
      </c>
      <c r="D237" s="235" t="s">
        <v>131</v>
      </c>
      <c r="E237" s="235" t="s">
        <v>67</v>
      </c>
      <c r="F237" s="235" t="s">
        <v>68</v>
      </c>
      <c r="G237" s="236">
        <v>77285953.609999999</v>
      </c>
      <c r="H237" s="236">
        <v>34189071.200000003</v>
      </c>
      <c r="I237" s="236">
        <v>43096882.409999996</v>
      </c>
      <c r="J237" s="236">
        <v>3042700</v>
      </c>
      <c r="K237" s="236">
        <v>40054182.409999996</v>
      </c>
      <c r="L237" s="236">
        <v>16405056.140000001</v>
      </c>
      <c r="M237" s="236">
        <v>7255040.1200000001</v>
      </c>
      <c r="N237" s="236">
        <v>9150016.0199999996</v>
      </c>
      <c r="O237" s="236">
        <v>18639792.510000002</v>
      </c>
      <c r="P237" s="236">
        <v>7411377.6799999997</v>
      </c>
      <c r="Q237" s="236">
        <v>11228414.83</v>
      </c>
      <c r="R237" s="236">
        <v>63475313.259999998</v>
      </c>
      <c r="S237" s="236">
        <v>63475313.259999998</v>
      </c>
      <c r="T237" s="236">
        <v>4139694.35</v>
      </c>
      <c r="U237" s="237"/>
      <c r="V237" s="237"/>
      <c r="W237" s="237"/>
      <c r="X237" s="237"/>
    </row>
    <row r="238" spans="1:24" ht="15" hidden="1" customHeight="1" outlineLevel="2" x14ac:dyDescent="0.2">
      <c r="A238" s="234">
        <v>216</v>
      </c>
      <c r="B238" s="235" t="s">
        <v>129</v>
      </c>
      <c r="C238" s="235" t="s">
        <v>62</v>
      </c>
      <c r="D238" s="235" t="s">
        <v>131</v>
      </c>
      <c r="E238" s="235" t="s">
        <v>69</v>
      </c>
      <c r="F238" s="235" t="s">
        <v>70</v>
      </c>
      <c r="G238" s="236">
        <v>53550645.229999997</v>
      </c>
      <c r="H238" s="236">
        <v>24577843.359999999</v>
      </c>
      <c r="I238" s="236">
        <v>28972801.870000001</v>
      </c>
      <c r="J238" s="236">
        <v>1886200</v>
      </c>
      <c r="K238" s="236">
        <v>27086601.870000001</v>
      </c>
      <c r="L238" s="236">
        <v>11367929.24</v>
      </c>
      <c r="M238" s="236">
        <v>5217701.0599999996</v>
      </c>
      <c r="N238" s="236">
        <v>6150228.1799999997</v>
      </c>
      <c r="O238" s="236">
        <v>11802963.810000001</v>
      </c>
      <c r="P238" s="236">
        <v>5012334.58</v>
      </c>
      <c r="Q238" s="236">
        <v>6790629.2300000004</v>
      </c>
      <c r="R238" s="236">
        <v>41913659.280000001</v>
      </c>
      <c r="S238" s="236">
        <v>34774352.579999998</v>
      </c>
      <c r="T238" s="236">
        <v>0</v>
      </c>
      <c r="U238" s="237"/>
      <c r="V238" s="237"/>
      <c r="W238" s="237"/>
      <c r="X238" s="237"/>
    </row>
    <row r="239" spans="1:24" ht="15" hidden="1" customHeight="1" outlineLevel="2" x14ac:dyDescent="0.2">
      <c r="A239" s="234">
        <v>217</v>
      </c>
      <c r="B239" s="235" t="s">
        <v>129</v>
      </c>
      <c r="C239" s="235" t="s">
        <v>62</v>
      </c>
      <c r="D239" s="235" t="s">
        <v>131</v>
      </c>
      <c r="E239" s="235" t="s">
        <v>71</v>
      </c>
      <c r="F239" s="235" t="s">
        <v>72</v>
      </c>
      <c r="G239" s="236">
        <v>41357905.119999997</v>
      </c>
      <c r="H239" s="236">
        <v>20769581.43</v>
      </c>
      <c r="I239" s="236">
        <v>20588323.690000001</v>
      </c>
      <c r="J239" s="236">
        <v>1401900</v>
      </c>
      <c r="K239" s="236">
        <v>19186423.690000001</v>
      </c>
      <c r="L239" s="236">
        <v>8779609.2200000007</v>
      </c>
      <c r="M239" s="236">
        <v>4408402.7699999996</v>
      </c>
      <c r="N239" s="236">
        <v>4371206.45</v>
      </c>
      <c r="O239" s="236">
        <v>12125382.800000001</v>
      </c>
      <c r="P239" s="236">
        <v>5932832.7999999998</v>
      </c>
      <c r="Q239" s="236">
        <v>6192550</v>
      </c>
      <c r="R239" s="236">
        <v>31152080.140000001</v>
      </c>
      <c r="S239" s="236">
        <v>26953172.710000001</v>
      </c>
      <c r="T239" s="236">
        <v>0</v>
      </c>
      <c r="U239" s="237"/>
      <c r="V239" s="237"/>
      <c r="W239" s="237"/>
      <c r="X239" s="237"/>
    </row>
    <row r="240" spans="1:24" ht="15" hidden="1" customHeight="1" outlineLevel="2" x14ac:dyDescent="0.2">
      <c r="A240" s="234">
        <v>218</v>
      </c>
      <c r="B240" s="235" t="s">
        <v>129</v>
      </c>
      <c r="C240" s="235" t="s">
        <v>62</v>
      </c>
      <c r="D240" s="235" t="s">
        <v>131</v>
      </c>
      <c r="E240" s="235" t="s">
        <v>73</v>
      </c>
      <c r="F240" s="235" t="s">
        <v>74</v>
      </c>
      <c r="G240" s="236">
        <v>41819300.140000001</v>
      </c>
      <c r="H240" s="236">
        <v>21111827.789999999</v>
      </c>
      <c r="I240" s="236">
        <v>20707472.350000001</v>
      </c>
      <c r="J240" s="236">
        <v>1524000</v>
      </c>
      <c r="K240" s="236">
        <v>19183472.350000001</v>
      </c>
      <c r="L240" s="236">
        <v>8841481.3000000007</v>
      </c>
      <c r="M240" s="236">
        <v>4462995.67</v>
      </c>
      <c r="N240" s="236">
        <v>4378485.63</v>
      </c>
      <c r="O240" s="236">
        <v>12628621.42</v>
      </c>
      <c r="P240" s="236">
        <v>5921264.54</v>
      </c>
      <c r="Q240" s="236">
        <v>6707356.8799999999</v>
      </c>
      <c r="R240" s="236">
        <v>31793314.859999999</v>
      </c>
      <c r="S240" s="236">
        <v>31793314.859999999</v>
      </c>
      <c r="T240" s="236">
        <v>2073477.06</v>
      </c>
      <c r="U240" s="237"/>
      <c r="V240" s="237"/>
      <c r="W240" s="237"/>
      <c r="X240" s="237"/>
    </row>
    <row r="241" spans="1:24" ht="15" hidden="1" customHeight="1" outlineLevel="2" x14ac:dyDescent="0.2">
      <c r="A241" s="234">
        <v>219</v>
      </c>
      <c r="B241" s="235" t="s">
        <v>129</v>
      </c>
      <c r="C241" s="235" t="s">
        <v>62</v>
      </c>
      <c r="D241" s="235" t="s">
        <v>131</v>
      </c>
      <c r="E241" s="235" t="s">
        <v>75</v>
      </c>
      <c r="F241" s="235" t="s">
        <v>76</v>
      </c>
      <c r="G241" s="236">
        <v>61373845.829999998</v>
      </c>
      <c r="H241" s="236">
        <v>31233187.829999998</v>
      </c>
      <c r="I241" s="236">
        <v>30140658</v>
      </c>
      <c r="J241" s="236">
        <v>2118200</v>
      </c>
      <c r="K241" s="236">
        <v>28022458</v>
      </c>
      <c r="L241" s="236">
        <v>13012451.039999999</v>
      </c>
      <c r="M241" s="236">
        <v>6620818.2400000002</v>
      </c>
      <c r="N241" s="236">
        <v>6391632.7999999998</v>
      </c>
      <c r="O241" s="236">
        <v>15212559.09</v>
      </c>
      <c r="P241" s="236">
        <v>7556269.9299999997</v>
      </c>
      <c r="Q241" s="236">
        <v>7656289.1600000001</v>
      </c>
      <c r="R241" s="236">
        <v>44188579.960000001</v>
      </c>
      <c r="S241" s="236">
        <v>44188579.960000001</v>
      </c>
      <c r="T241" s="236">
        <v>2881863.9</v>
      </c>
      <c r="U241" s="237"/>
      <c r="V241" s="237"/>
      <c r="W241" s="237"/>
      <c r="X241" s="237"/>
    </row>
    <row r="242" spans="1:24" ht="15" hidden="1" customHeight="1" outlineLevel="2" x14ac:dyDescent="0.2">
      <c r="A242" s="234">
        <v>220</v>
      </c>
      <c r="B242" s="235" t="s">
        <v>129</v>
      </c>
      <c r="C242" s="235" t="s">
        <v>62</v>
      </c>
      <c r="D242" s="235" t="s">
        <v>131</v>
      </c>
      <c r="E242" s="235" t="s">
        <v>77</v>
      </c>
      <c r="F242" s="235" t="s">
        <v>78</v>
      </c>
      <c r="G242" s="236">
        <v>30044969.280000001</v>
      </c>
      <c r="H242" s="236">
        <v>14428438.960000001</v>
      </c>
      <c r="I242" s="236">
        <v>15616530.32</v>
      </c>
      <c r="J242" s="236">
        <v>1047800</v>
      </c>
      <c r="K242" s="236">
        <v>14568730.32</v>
      </c>
      <c r="L242" s="236">
        <v>6378057.3099999996</v>
      </c>
      <c r="M242" s="236">
        <v>3063402.41</v>
      </c>
      <c r="N242" s="236">
        <v>3314654.9</v>
      </c>
      <c r="O242" s="236">
        <v>6883818.04</v>
      </c>
      <c r="P242" s="236">
        <v>3220818.63</v>
      </c>
      <c r="Q242" s="236">
        <v>3662999.41</v>
      </c>
      <c r="R242" s="236">
        <v>22594184.629999999</v>
      </c>
      <c r="S242" s="236">
        <v>21859633.670000002</v>
      </c>
      <c r="T242" s="236">
        <v>691077.32</v>
      </c>
      <c r="U242" s="237"/>
      <c r="V242" s="237"/>
      <c r="W242" s="237"/>
      <c r="X242" s="237"/>
    </row>
    <row r="243" spans="1:24" ht="15" hidden="1" customHeight="1" outlineLevel="1" x14ac:dyDescent="0.2">
      <c r="A243" s="239"/>
      <c r="B243" s="240"/>
      <c r="C243" s="241"/>
      <c r="D243" s="242" t="s">
        <v>693</v>
      </c>
      <c r="E243" s="240"/>
      <c r="F243" s="240"/>
      <c r="G243" s="243">
        <f t="shared" ref="G243:T243" si="19">SUBTOTAL(9,G233:G242)</f>
        <v>0</v>
      </c>
      <c r="H243" s="243">
        <f t="shared" si="19"/>
        <v>0</v>
      </c>
      <c r="I243" s="243">
        <f t="shared" si="19"/>
        <v>0</v>
      </c>
      <c r="J243" s="243">
        <f t="shared" si="19"/>
        <v>0</v>
      </c>
      <c r="K243" s="243">
        <f t="shared" si="19"/>
        <v>0</v>
      </c>
      <c r="L243" s="243">
        <f t="shared" si="19"/>
        <v>0</v>
      </c>
      <c r="M243" s="243">
        <f t="shared" si="19"/>
        <v>0</v>
      </c>
      <c r="N243" s="243">
        <f t="shared" si="19"/>
        <v>0</v>
      </c>
      <c r="O243" s="243">
        <f t="shared" si="19"/>
        <v>0</v>
      </c>
      <c r="P243" s="243">
        <f t="shared" si="19"/>
        <v>0</v>
      </c>
      <c r="Q243" s="243">
        <f t="shared" si="19"/>
        <v>0</v>
      </c>
      <c r="R243" s="243">
        <f t="shared" si="19"/>
        <v>0</v>
      </c>
      <c r="S243" s="243">
        <f t="shared" si="19"/>
        <v>0</v>
      </c>
      <c r="T243" s="243">
        <f t="shared" si="19"/>
        <v>0</v>
      </c>
      <c r="U243" s="237"/>
      <c r="V243" s="237"/>
      <c r="W243" s="237"/>
      <c r="X243" s="237"/>
    </row>
    <row r="244" spans="1:24" ht="15" customHeight="1" outlineLevel="2" x14ac:dyDescent="0.2">
      <c r="A244" s="244">
        <v>221</v>
      </c>
      <c r="B244" s="245" t="s">
        <v>129</v>
      </c>
      <c r="C244" s="235" t="s">
        <v>91</v>
      </c>
      <c r="D244" s="245" t="s">
        <v>2224</v>
      </c>
      <c r="E244" s="245" t="s">
        <v>92</v>
      </c>
      <c r="F244" s="245" t="s">
        <v>93</v>
      </c>
      <c r="G244" s="246">
        <v>133719876.34999999</v>
      </c>
      <c r="H244" s="246">
        <v>93556226.950000003</v>
      </c>
      <c r="I244" s="246">
        <v>40163649.399999999</v>
      </c>
      <c r="J244" s="246">
        <v>574750.52</v>
      </c>
      <c r="K244" s="246">
        <v>39588898.880000003</v>
      </c>
      <c r="L244" s="246">
        <v>25705458.25</v>
      </c>
      <c r="M244" s="246">
        <v>17974406.370000001</v>
      </c>
      <c r="N244" s="246">
        <v>7731051.8799999999</v>
      </c>
      <c r="O244" s="246">
        <v>280637729.25</v>
      </c>
      <c r="P244" s="246">
        <v>167575055.68000001</v>
      </c>
      <c r="Q244" s="246">
        <v>113062673.56999999</v>
      </c>
      <c r="R244" s="263">
        <v>160957374.84999999</v>
      </c>
      <c r="S244" s="263">
        <v>160957374.84999999</v>
      </c>
      <c r="T244" s="246">
        <v>10497220.1</v>
      </c>
      <c r="U244" s="237"/>
      <c r="V244" s="237"/>
      <c r="W244" s="237"/>
      <c r="X244" s="237"/>
    </row>
    <row r="245" spans="1:24" ht="15" customHeight="1" outlineLevel="2" x14ac:dyDescent="0.2">
      <c r="A245" s="234">
        <v>222</v>
      </c>
      <c r="B245" s="235" t="s">
        <v>129</v>
      </c>
      <c r="C245" s="235" t="s">
        <v>91</v>
      </c>
      <c r="D245" s="235" t="s">
        <v>2224</v>
      </c>
      <c r="E245" s="235" t="s">
        <v>95</v>
      </c>
      <c r="F245" s="235" t="s">
        <v>96</v>
      </c>
      <c r="G245" s="236">
        <v>77747587.099999994</v>
      </c>
      <c r="H245" s="236">
        <v>53835772.420000002</v>
      </c>
      <c r="I245" s="236">
        <v>23911814.68</v>
      </c>
      <c r="J245" s="236">
        <v>804188.28</v>
      </c>
      <c r="K245" s="236">
        <v>23107626.399999999</v>
      </c>
      <c r="L245" s="236">
        <v>14939224.460000001</v>
      </c>
      <c r="M245" s="236">
        <v>10344354.24</v>
      </c>
      <c r="N245" s="236">
        <v>4594870.22</v>
      </c>
      <c r="O245" s="236">
        <v>86532949.010000005</v>
      </c>
      <c r="P245" s="236">
        <v>54583986.340000004</v>
      </c>
      <c r="Q245" s="236">
        <v>31948962.670000002</v>
      </c>
      <c r="R245" s="264">
        <v>60455647.57</v>
      </c>
      <c r="S245" s="264">
        <v>60455647.57</v>
      </c>
      <c r="T245" s="236">
        <v>3942759.62</v>
      </c>
      <c r="U245" s="237"/>
      <c r="V245" s="237"/>
      <c r="W245" s="237"/>
      <c r="X245" s="237"/>
    </row>
    <row r="246" spans="1:24" ht="15" customHeight="1" outlineLevel="2" x14ac:dyDescent="0.2">
      <c r="A246" s="234">
        <v>223</v>
      </c>
      <c r="B246" s="235" t="s">
        <v>129</v>
      </c>
      <c r="C246" s="235" t="s">
        <v>91</v>
      </c>
      <c r="D246" s="235" t="s">
        <v>2224</v>
      </c>
      <c r="E246" s="235" t="s">
        <v>97</v>
      </c>
      <c r="F246" s="235" t="s">
        <v>98</v>
      </c>
      <c r="G246" s="236">
        <v>43971075.590000004</v>
      </c>
      <c r="H246" s="236">
        <v>27696416.109999999</v>
      </c>
      <c r="I246" s="236">
        <v>16274659.48</v>
      </c>
      <c r="J246" s="236">
        <v>1864484.26</v>
      </c>
      <c r="K246" s="236">
        <v>14410175.220000001</v>
      </c>
      <c r="L246" s="236">
        <v>8440469.6199999992</v>
      </c>
      <c r="M246" s="236">
        <v>5314938.17</v>
      </c>
      <c r="N246" s="236">
        <v>3125531.45</v>
      </c>
      <c r="O246" s="236">
        <v>12738969.93</v>
      </c>
      <c r="P246" s="236">
        <v>7778654.7199999997</v>
      </c>
      <c r="Q246" s="236">
        <v>4960315.21</v>
      </c>
      <c r="R246" s="264">
        <v>24360506.140000001</v>
      </c>
      <c r="S246" s="264">
        <v>24360506.140000001</v>
      </c>
      <c r="T246" s="236">
        <v>1402904.49</v>
      </c>
      <c r="U246" s="237"/>
      <c r="V246" s="237"/>
      <c r="W246" s="237"/>
      <c r="X246" s="237"/>
    </row>
    <row r="247" spans="1:24" ht="15" customHeight="1" outlineLevel="2" x14ac:dyDescent="0.2">
      <c r="A247" s="234">
        <v>224</v>
      </c>
      <c r="B247" s="235" t="s">
        <v>129</v>
      </c>
      <c r="C247" s="235" t="s">
        <v>91</v>
      </c>
      <c r="D247" s="235" t="s">
        <v>2224</v>
      </c>
      <c r="E247" s="235" t="s">
        <v>99</v>
      </c>
      <c r="F247" s="235" t="s">
        <v>100</v>
      </c>
      <c r="G247" s="236">
        <v>38333753.109999999</v>
      </c>
      <c r="H247" s="236">
        <v>22972714.32</v>
      </c>
      <c r="I247" s="236">
        <v>15361038.789999999</v>
      </c>
      <c r="J247" s="236">
        <v>3284009.12</v>
      </c>
      <c r="K247" s="236">
        <v>12077029.67</v>
      </c>
      <c r="L247" s="236">
        <v>7355292.96</v>
      </c>
      <c r="M247" s="236">
        <v>4406481.12</v>
      </c>
      <c r="N247" s="236">
        <v>2948811.84</v>
      </c>
      <c r="O247" s="236">
        <v>9065885.7699999996</v>
      </c>
      <c r="P247" s="236">
        <v>5045242.5599999996</v>
      </c>
      <c r="Q247" s="236">
        <v>4020643.21</v>
      </c>
      <c r="R247" s="264">
        <v>22330493.84</v>
      </c>
      <c r="S247" s="264">
        <v>22330493.84</v>
      </c>
      <c r="T247" s="236">
        <v>1456336.55</v>
      </c>
      <c r="U247" s="237"/>
      <c r="V247" s="237"/>
      <c r="W247" s="237"/>
      <c r="X247" s="237"/>
    </row>
    <row r="248" spans="1:24" ht="15" customHeight="1" outlineLevel="2" x14ac:dyDescent="0.2">
      <c r="A248" s="234">
        <v>225</v>
      </c>
      <c r="B248" s="235" t="s">
        <v>129</v>
      </c>
      <c r="C248" s="235" t="s">
        <v>91</v>
      </c>
      <c r="D248" s="235" t="s">
        <v>2224</v>
      </c>
      <c r="E248" s="235" t="s">
        <v>101</v>
      </c>
      <c r="F248" s="235" t="s">
        <v>102</v>
      </c>
      <c r="G248" s="236">
        <v>40763139.799999997</v>
      </c>
      <c r="H248" s="236">
        <v>24078331.149999999</v>
      </c>
      <c r="I248" s="236">
        <v>16684808.65</v>
      </c>
      <c r="J248" s="236">
        <v>2710659.14</v>
      </c>
      <c r="K248" s="236">
        <v>13974149.51</v>
      </c>
      <c r="L248" s="236">
        <v>7845257.5700000003</v>
      </c>
      <c r="M248" s="236">
        <v>4632631.18</v>
      </c>
      <c r="N248" s="236">
        <v>3212626.39</v>
      </c>
      <c r="O248" s="236">
        <v>11868480.710000001</v>
      </c>
      <c r="P248" s="236">
        <v>6760945.6699999999</v>
      </c>
      <c r="Q248" s="236">
        <v>5107535.04</v>
      </c>
      <c r="R248" s="264">
        <v>25004970.079999998</v>
      </c>
      <c r="S248" s="264">
        <v>25004970.079999998</v>
      </c>
      <c r="T248" s="236">
        <v>779602.2</v>
      </c>
      <c r="U248" s="237"/>
      <c r="V248" s="237"/>
      <c r="W248" s="237"/>
      <c r="X248" s="237"/>
    </row>
    <row r="249" spans="1:24" ht="15" customHeight="1" outlineLevel="2" x14ac:dyDescent="0.2">
      <c r="A249" s="234">
        <v>226</v>
      </c>
      <c r="B249" s="235" t="s">
        <v>129</v>
      </c>
      <c r="C249" s="235" t="s">
        <v>91</v>
      </c>
      <c r="D249" s="235" t="s">
        <v>2224</v>
      </c>
      <c r="E249" s="235" t="s">
        <v>103</v>
      </c>
      <c r="F249" s="235" t="s">
        <v>104</v>
      </c>
      <c r="G249" s="236">
        <v>35126300.43</v>
      </c>
      <c r="H249" s="236">
        <v>23281902.489999998</v>
      </c>
      <c r="I249" s="236">
        <v>11844397.939999999</v>
      </c>
      <c r="J249" s="236">
        <v>2190672.25</v>
      </c>
      <c r="K249" s="236">
        <v>9653725.6899999995</v>
      </c>
      <c r="L249" s="236">
        <v>6771731.1200000001</v>
      </c>
      <c r="M249" s="236">
        <v>4487872.93</v>
      </c>
      <c r="N249" s="236">
        <v>2283858.19</v>
      </c>
      <c r="O249" s="236">
        <v>9533559.3699999992</v>
      </c>
      <c r="P249" s="236">
        <v>6203524.5800000001</v>
      </c>
      <c r="Q249" s="236">
        <v>3330034.79</v>
      </c>
      <c r="R249" s="264">
        <v>17458290.920000002</v>
      </c>
      <c r="S249" s="264">
        <v>17458290.920000002</v>
      </c>
      <c r="T249" s="236">
        <v>1138584.19</v>
      </c>
      <c r="U249" s="237"/>
      <c r="V249" s="237"/>
      <c r="W249" s="237"/>
      <c r="X249" s="237"/>
    </row>
    <row r="250" spans="1:24" ht="15" customHeight="1" outlineLevel="2" x14ac:dyDescent="0.2">
      <c r="A250" s="234">
        <v>227</v>
      </c>
      <c r="B250" s="235" t="s">
        <v>129</v>
      </c>
      <c r="C250" s="235" t="s">
        <v>91</v>
      </c>
      <c r="D250" s="235" t="s">
        <v>2224</v>
      </c>
      <c r="E250" s="235" t="s">
        <v>105</v>
      </c>
      <c r="F250" s="235" t="s">
        <v>106</v>
      </c>
      <c r="G250" s="236">
        <v>71556964.400000006</v>
      </c>
      <c r="H250" s="236">
        <v>40612982.109999999</v>
      </c>
      <c r="I250" s="236">
        <v>30943982.289999999</v>
      </c>
      <c r="J250" s="236">
        <v>3313284.21</v>
      </c>
      <c r="K250" s="236">
        <v>27630698.079999998</v>
      </c>
      <c r="L250" s="236">
        <v>13724638.98</v>
      </c>
      <c r="M250" s="236">
        <v>7790229.7599999998</v>
      </c>
      <c r="N250" s="236">
        <v>5934409.2199999997</v>
      </c>
      <c r="O250" s="236">
        <v>26355544.559999999</v>
      </c>
      <c r="P250" s="236">
        <v>13374978.130000001</v>
      </c>
      <c r="Q250" s="236">
        <v>12980566.43</v>
      </c>
      <c r="R250" s="265">
        <v>49858957.939999998</v>
      </c>
      <c r="S250" s="265">
        <v>44861275.920000002</v>
      </c>
      <c r="T250" s="236">
        <v>0</v>
      </c>
      <c r="U250" s="237"/>
      <c r="V250" s="237"/>
      <c r="W250" s="237"/>
      <c r="X250" s="237"/>
    </row>
    <row r="251" spans="1:24" ht="15" customHeight="1" outlineLevel="2" x14ac:dyDescent="0.2">
      <c r="A251" s="234">
        <v>228</v>
      </c>
      <c r="B251" s="235" t="s">
        <v>129</v>
      </c>
      <c r="C251" s="235" t="s">
        <v>91</v>
      </c>
      <c r="D251" s="235" t="s">
        <v>2224</v>
      </c>
      <c r="E251" s="235" t="s">
        <v>107</v>
      </c>
      <c r="F251" s="235" t="s">
        <v>108</v>
      </c>
      <c r="G251" s="236">
        <v>40555486.880000003</v>
      </c>
      <c r="H251" s="236">
        <v>22712032.140000001</v>
      </c>
      <c r="I251" s="236">
        <v>17843454.739999998</v>
      </c>
      <c r="J251" s="236">
        <v>2335177.75</v>
      </c>
      <c r="K251" s="236">
        <v>15508276.99</v>
      </c>
      <c r="L251" s="236">
        <v>7802575.7400000002</v>
      </c>
      <c r="M251" s="236">
        <v>4370377.24</v>
      </c>
      <c r="N251" s="236">
        <v>3432198.5</v>
      </c>
      <c r="O251" s="236">
        <v>14267410.460000001</v>
      </c>
      <c r="P251" s="236">
        <v>7741313.6200000001</v>
      </c>
      <c r="Q251" s="236">
        <v>6526096.8399999999</v>
      </c>
      <c r="R251" s="264">
        <v>27801750.079999998</v>
      </c>
      <c r="S251" s="264">
        <v>27801750.079999998</v>
      </c>
      <c r="T251" s="236">
        <v>1813157.61</v>
      </c>
      <c r="U251" s="237"/>
      <c r="V251" s="237"/>
      <c r="W251" s="237"/>
      <c r="X251" s="237"/>
    </row>
    <row r="252" spans="1:24" ht="15" customHeight="1" outlineLevel="2" x14ac:dyDescent="0.2">
      <c r="A252" s="234">
        <v>229</v>
      </c>
      <c r="B252" s="235" t="s">
        <v>129</v>
      </c>
      <c r="C252" s="235" t="s">
        <v>91</v>
      </c>
      <c r="D252" s="235" t="s">
        <v>2224</v>
      </c>
      <c r="E252" s="235" t="s">
        <v>109</v>
      </c>
      <c r="F252" s="235" t="s">
        <v>110</v>
      </c>
      <c r="G252" s="236">
        <v>40042574.189999998</v>
      </c>
      <c r="H252" s="236">
        <v>21196359.359999999</v>
      </c>
      <c r="I252" s="236">
        <v>18846214.829999998</v>
      </c>
      <c r="J252" s="236">
        <v>2231617.7000000002</v>
      </c>
      <c r="K252" s="236">
        <v>16614597.130000001</v>
      </c>
      <c r="L252" s="236">
        <v>7688229.6699999999</v>
      </c>
      <c r="M252" s="236">
        <v>4070559.89</v>
      </c>
      <c r="N252" s="236">
        <v>3617669.78</v>
      </c>
      <c r="O252" s="236">
        <v>10479960.34</v>
      </c>
      <c r="P252" s="236">
        <v>5407985.75</v>
      </c>
      <c r="Q252" s="236">
        <v>5071974.59</v>
      </c>
      <c r="R252" s="264">
        <v>27535859.199999999</v>
      </c>
      <c r="S252" s="264">
        <v>27535859.199999999</v>
      </c>
      <c r="T252" s="236">
        <v>1795816.91</v>
      </c>
      <c r="U252" s="237"/>
      <c r="V252" s="237"/>
      <c r="W252" s="237"/>
      <c r="X252" s="237"/>
    </row>
    <row r="253" spans="1:24" ht="15" customHeight="1" outlineLevel="2" x14ac:dyDescent="0.2">
      <c r="A253" s="234">
        <v>230</v>
      </c>
      <c r="B253" s="235" t="s">
        <v>129</v>
      </c>
      <c r="C253" s="235" t="s">
        <v>91</v>
      </c>
      <c r="D253" s="235" t="s">
        <v>2224</v>
      </c>
      <c r="E253" s="235" t="s">
        <v>111</v>
      </c>
      <c r="F253" s="235" t="s">
        <v>112</v>
      </c>
      <c r="G253" s="236">
        <v>34481411.530000001</v>
      </c>
      <c r="H253" s="236">
        <v>18451312.039999999</v>
      </c>
      <c r="I253" s="236">
        <v>16030099.49</v>
      </c>
      <c r="J253" s="236">
        <v>2016850.23</v>
      </c>
      <c r="K253" s="236">
        <v>14013249.26</v>
      </c>
      <c r="L253" s="236">
        <v>6618837.6600000001</v>
      </c>
      <c r="M253" s="236">
        <v>3540627.11</v>
      </c>
      <c r="N253" s="236">
        <v>3078210.55</v>
      </c>
      <c r="O253" s="236">
        <v>11522701</v>
      </c>
      <c r="P253" s="236">
        <v>5821313.8499999996</v>
      </c>
      <c r="Q253" s="236">
        <v>5701387.1500000004</v>
      </c>
      <c r="R253" s="264">
        <v>24809697.190000001</v>
      </c>
      <c r="S253" s="264">
        <v>24809697.190000001</v>
      </c>
      <c r="T253" s="236">
        <v>1618023.73</v>
      </c>
      <c r="U253" s="237"/>
      <c r="V253" s="237"/>
      <c r="W253" s="237"/>
      <c r="X253" s="237"/>
    </row>
    <row r="254" spans="1:24" ht="15" customHeight="1" outlineLevel="2" x14ac:dyDescent="0.2">
      <c r="A254" s="234">
        <v>231</v>
      </c>
      <c r="B254" s="235" t="s">
        <v>129</v>
      </c>
      <c r="C254" s="235" t="s">
        <v>91</v>
      </c>
      <c r="D254" s="235" t="s">
        <v>2224</v>
      </c>
      <c r="E254" s="235" t="s">
        <v>113</v>
      </c>
      <c r="F254" s="235" t="s">
        <v>114</v>
      </c>
      <c r="G254" s="236">
        <v>39643251.979999997</v>
      </c>
      <c r="H254" s="236">
        <v>22137589.949999999</v>
      </c>
      <c r="I254" s="236">
        <v>17505662.030000001</v>
      </c>
      <c r="J254" s="236">
        <v>2152529.81</v>
      </c>
      <c r="K254" s="236">
        <v>15353132.220000001</v>
      </c>
      <c r="L254" s="236">
        <v>7617652.54</v>
      </c>
      <c r="M254" s="236">
        <v>4252826.8</v>
      </c>
      <c r="N254" s="236">
        <v>3364825.74</v>
      </c>
      <c r="O254" s="236">
        <v>6952214.5499999998</v>
      </c>
      <c r="P254" s="236">
        <v>3728753.25</v>
      </c>
      <c r="Q254" s="236">
        <v>3223461.3</v>
      </c>
      <c r="R254" s="264">
        <v>24093949.07</v>
      </c>
      <c r="S254" s="264">
        <v>24093949.07</v>
      </c>
      <c r="T254" s="236">
        <v>1571344.51</v>
      </c>
      <c r="U254" s="237"/>
      <c r="V254" s="237"/>
      <c r="W254" s="237"/>
      <c r="X254" s="237"/>
    </row>
    <row r="255" spans="1:24" ht="15" customHeight="1" outlineLevel="2" x14ac:dyDescent="0.2">
      <c r="A255" s="234">
        <v>232</v>
      </c>
      <c r="B255" s="235" t="s">
        <v>129</v>
      </c>
      <c r="C255" s="235" t="s">
        <v>91</v>
      </c>
      <c r="D255" s="235" t="s">
        <v>2224</v>
      </c>
      <c r="E255" s="235" t="s">
        <v>115</v>
      </c>
      <c r="F255" s="235" t="s">
        <v>116</v>
      </c>
      <c r="G255" s="236">
        <v>59783224.030000001</v>
      </c>
      <c r="H255" s="236">
        <v>28216104.32</v>
      </c>
      <c r="I255" s="236">
        <v>31567119.710000001</v>
      </c>
      <c r="J255" s="236">
        <v>4883596.25</v>
      </c>
      <c r="K255" s="236">
        <v>26683523.460000001</v>
      </c>
      <c r="L255" s="236">
        <v>11476686.67</v>
      </c>
      <c r="M255" s="236">
        <v>5417333.5099999998</v>
      </c>
      <c r="N255" s="236">
        <v>6059353.1600000001</v>
      </c>
      <c r="O255" s="236">
        <v>13917199.720000001</v>
      </c>
      <c r="P255" s="236">
        <v>5995922.1699999999</v>
      </c>
      <c r="Q255" s="236">
        <v>7921277.5499999998</v>
      </c>
      <c r="R255" s="264">
        <v>45547750.420000002</v>
      </c>
      <c r="S255" s="264">
        <v>45547750.420000002</v>
      </c>
      <c r="T255" s="236">
        <v>2970505.46</v>
      </c>
      <c r="U255" s="237"/>
      <c r="V255" s="237"/>
      <c r="W255" s="237"/>
      <c r="X255" s="237"/>
    </row>
    <row r="256" spans="1:24" ht="15" customHeight="1" outlineLevel="2" x14ac:dyDescent="0.2">
      <c r="A256" s="234">
        <v>233</v>
      </c>
      <c r="B256" s="235" t="s">
        <v>129</v>
      </c>
      <c r="C256" s="235" t="s">
        <v>91</v>
      </c>
      <c r="D256" s="235" t="s">
        <v>2224</v>
      </c>
      <c r="E256" s="235" t="s">
        <v>117</v>
      </c>
      <c r="F256" s="235" t="s">
        <v>118</v>
      </c>
      <c r="G256" s="236">
        <v>24546986.59</v>
      </c>
      <c r="H256" s="236">
        <v>14825367.970000001</v>
      </c>
      <c r="I256" s="236">
        <v>9721618.6199999992</v>
      </c>
      <c r="J256" s="236">
        <v>1228414.98</v>
      </c>
      <c r="K256" s="236">
        <v>8493203.6400000006</v>
      </c>
      <c r="L256" s="236">
        <v>4734505.4400000004</v>
      </c>
      <c r="M256" s="236">
        <v>2859704.64</v>
      </c>
      <c r="N256" s="236">
        <v>1874800.8</v>
      </c>
      <c r="O256" s="236">
        <v>6683519.1799999997</v>
      </c>
      <c r="P256" s="236">
        <v>3995781.39</v>
      </c>
      <c r="Q256" s="236">
        <v>2687737.79</v>
      </c>
      <c r="R256" s="264">
        <v>14284157.210000001</v>
      </c>
      <c r="S256" s="264">
        <v>14284157.210000001</v>
      </c>
      <c r="T256" s="236">
        <v>931575.47</v>
      </c>
      <c r="U256" s="237"/>
      <c r="V256" s="237"/>
      <c r="W256" s="237"/>
      <c r="X256" s="237"/>
    </row>
    <row r="257" spans="1:24" ht="15" customHeight="1" outlineLevel="2" x14ac:dyDescent="0.2">
      <c r="A257" s="234">
        <v>234</v>
      </c>
      <c r="B257" s="235" t="s">
        <v>129</v>
      </c>
      <c r="C257" s="235" t="s">
        <v>91</v>
      </c>
      <c r="D257" s="235" t="s">
        <v>2224</v>
      </c>
      <c r="E257" s="235" t="s">
        <v>119</v>
      </c>
      <c r="F257" s="235" t="s">
        <v>120</v>
      </c>
      <c r="G257" s="236">
        <v>45378945.07</v>
      </c>
      <c r="H257" s="236">
        <v>25411981.309999999</v>
      </c>
      <c r="I257" s="236">
        <v>19966963.760000002</v>
      </c>
      <c r="J257" s="236">
        <v>2846701.64</v>
      </c>
      <c r="K257" s="236">
        <v>17120262.120000001</v>
      </c>
      <c r="L257" s="236">
        <v>8706585.4800000004</v>
      </c>
      <c r="M257" s="236">
        <v>4874165.63</v>
      </c>
      <c r="N257" s="236">
        <v>3832419.85</v>
      </c>
      <c r="O257" s="236">
        <v>10633187.42</v>
      </c>
      <c r="P257" s="236">
        <v>5369783.0599999996</v>
      </c>
      <c r="Q257" s="236">
        <v>5263404.3600000003</v>
      </c>
      <c r="R257" s="264">
        <v>29062787.969999999</v>
      </c>
      <c r="S257" s="264">
        <v>29062787.969999999</v>
      </c>
      <c r="T257" s="236">
        <v>1895399.21</v>
      </c>
      <c r="U257" s="237"/>
      <c r="V257" s="237"/>
      <c r="W257" s="237"/>
      <c r="X257" s="237"/>
    </row>
    <row r="258" spans="1:24" ht="15" customHeight="1" outlineLevel="2" x14ac:dyDescent="0.2">
      <c r="A258" s="234">
        <v>235</v>
      </c>
      <c r="B258" s="235" t="s">
        <v>129</v>
      </c>
      <c r="C258" s="235" t="s">
        <v>91</v>
      </c>
      <c r="D258" s="235" t="s">
        <v>2224</v>
      </c>
      <c r="E258" s="235" t="s">
        <v>121</v>
      </c>
      <c r="F258" s="235" t="s">
        <v>122</v>
      </c>
      <c r="G258" s="236">
        <v>27353290.93</v>
      </c>
      <c r="H258" s="236">
        <v>17063129.030000001</v>
      </c>
      <c r="I258" s="236">
        <v>10290161.9</v>
      </c>
      <c r="J258" s="236">
        <v>993257.84</v>
      </c>
      <c r="K258" s="236">
        <v>9296904.0600000005</v>
      </c>
      <c r="L258" s="236">
        <v>5266989.57</v>
      </c>
      <c r="M258" s="236">
        <v>3285911.05</v>
      </c>
      <c r="N258" s="236">
        <v>1981078.52</v>
      </c>
      <c r="O258" s="236">
        <v>6130127.29</v>
      </c>
      <c r="P258" s="236">
        <v>3741216.92</v>
      </c>
      <c r="Q258" s="236">
        <v>2388910.37</v>
      </c>
      <c r="R258" s="264">
        <v>14660150.789999999</v>
      </c>
      <c r="S258" s="264">
        <v>14660150.789999999</v>
      </c>
      <c r="T258" s="236">
        <v>0</v>
      </c>
      <c r="U258" s="237"/>
      <c r="V258" s="237"/>
      <c r="W258" s="237"/>
      <c r="X258" s="237"/>
    </row>
    <row r="259" spans="1:24" ht="15" customHeight="1" outlineLevel="2" x14ac:dyDescent="0.2">
      <c r="A259" s="234">
        <v>236</v>
      </c>
      <c r="B259" s="235" t="s">
        <v>129</v>
      </c>
      <c r="C259" s="235" t="s">
        <v>91</v>
      </c>
      <c r="D259" s="235" t="s">
        <v>2224</v>
      </c>
      <c r="E259" s="235" t="s">
        <v>123</v>
      </c>
      <c r="F259" s="235" t="s">
        <v>124</v>
      </c>
      <c r="G259" s="236">
        <v>21395824.079999998</v>
      </c>
      <c r="H259" s="236">
        <v>12710393.619999999</v>
      </c>
      <c r="I259" s="236">
        <v>8685430.4600000009</v>
      </c>
      <c r="J259" s="236">
        <v>569806.02</v>
      </c>
      <c r="K259" s="236">
        <v>8115624.4400000004</v>
      </c>
      <c r="L259" s="236">
        <v>4149771.59</v>
      </c>
      <c r="M259" s="236">
        <v>2465033.62</v>
      </c>
      <c r="N259" s="236">
        <v>1684737.97</v>
      </c>
      <c r="O259" s="236">
        <v>9061452.75</v>
      </c>
      <c r="P259" s="236">
        <v>5315292.76</v>
      </c>
      <c r="Q259" s="236">
        <v>3746159.99</v>
      </c>
      <c r="R259" s="264">
        <v>14116328.42</v>
      </c>
      <c r="S259" s="264">
        <v>14116328.42</v>
      </c>
      <c r="T259" s="236">
        <v>920630.12</v>
      </c>
      <c r="U259" s="237"/>
      <c r="V259" s="237"/>
      <c r="W259" s="237"/>
      <c r="X259" s="237"/>
    </row>
    <row r="260" spans="1:24" ht="15" hidden="1" customHeight="1" outlineLevel="1" x14ac:dyDescent="0.2">
      <c r="A260" s="239"/>
      <c r="B260" s="240"/>
      <c r="C260" s="241"/>
      <c r="D260" s="242" t="s">
        <v>126</v>
      </c>
      <c r="E260" s="240"/>
      <c r="F260" s="240"/>
      <c r="G260" s="243">
        <f t="shared" ref="G260:T260" si="20">SUBTOTAL(9,G244:G259)</f>
        <v>774399692.06000006</v>
      </c>
      <c r="H260" s="243">
        <f t="shared" si="20"/>
        <v>468758615.29000008</v>
      </c>
      <c r="I260" s="243">
        <f t="shared" si="20"/>
        <v>305641076.76999998</v>
      </c>
      <c r="J260" s="243">
        <f t="shared" si="20"/>
        <v>34000000</v>
      </c>
      <c r="K260" s="243">
        <f t="shared" si="20"/>
        <v>271641076.76999998</v>
      </c>
      <c r="L260" s="243">
        <f t="shared" si="20"/>
        <v>148843907.31999999</v>
      </c>
      <c r="M260" s="243">
        <f t="shared" si="20"/>
        <v>90087453.260000005</v>
      </c>
      <c r="N260" s="243">
        <f t="shared" si="20"/>
        <v>58756454.060000002</v>
      </c>
      <c r="O260" s="243">
        <f t="shared" si="20"/>
        <v>526380891.31</v>
      </c>
      <c r="P260" s="243">
        <f t="shared" si="20"/>
        <v>308439750.45000005</v>
      </c>
      <c r="Q260" s="243">
        <f t="shared" si="20"/>
        <v>217941140.86000007</v>
      </c>
      <c r="R260" s="243">
        <f t="shared" si="20"/>
        <v>582338671.68999994</v>
      </c>
      <c r="S260" s="243">
        <f t="shared" si="20"/>
        <v>577340989.66999996</v>
      </c>
      <c r="T260" s="243">
        <f t="shared" si="20"/>
        <v>32733860.170000002</v>
      </c>
      <c r="U260" s="237"/>
      <c r="V260" s="237"/>
      <c r="W260" s="237"/>
      <c r="X260" s="237"/>
    </row>
    <row r="261" spans="1:24" ht="15" hidden="1" customHeight="1" outlineLevel="2" x14ac:dyDescent="0.2">
      <c r="A261" s="244">
        <v>237</v>
      </c>
      <c r="B261" s="245" t="s">
        <v>129</v>
      </c>
      <c r="C261" s="235" t="s">
        <v>136</v>
      </c>
      <c r="D261" s="245" t="s">
        <v>137</v>
      </c>
      <c r="E261" s="245" t="s">
        <v>138</v>
      </c>
      <c r="F261" s="245" t="s">
        <v>139</v>
      </c>
      <c r="G261" s="246">
        <v>61423037.090000004</v>
      </c>
      <c r="H261" s="246">
        <v>53911868.810000002</v>
      </c>
      <c r="I261" s="246">
        <v>7511168.2800000003</v>
      </c>
      <c r="J261" s="246">
        <v>0</v>
      </c>
      <c r="K261" s="246">
        <v>7511168.2800000003</v>
      </c>
      <c r="L261" s="246">
        <v>11553273.289999999</v>
      </c>
      <c r="M261" s="246">
        <v>10147281.66</v>
      </c>
      <c r="N261" s="246">
        <v>1405991.63</v>
      </c>
      <c r="O261" s="246">
        <v>139223025.69999999</v>
      </c>
      <c r="P261" s="246">
        <v>113340878.53</v>
      </c>
      <c r="Q261" s="246">
        <v>25882147.170000002</v>
      </c>
      <c r="R261" s="246">
        <v>34799307.079999998</v>
      </c>
      <c r="S261" s="246">
        <v>34799307.079999998</v>
      </c>
      <c r="T261" s="246">
        <v>2049538.41</v>
      </c>
      <c r="U261" s="237"/>
      <c r="V261" s="237"/>
      <c r="W261" s="237"/>
      <c r="X261" s="237"/>
    </row>
    <row r="262" spans="1:24" ht="15" hidden="1" customHeight="1" outlineLevel="2" x14ac:dyDescent="0.2">
      <c r="A262" s="234">
        <v>238</v>
      </c>
      <c r="B262" s="235" t="s">
        <v>129</v>
      </c>
      <c r="C262" s="235" t="s">
        <v>136</v>
      </c>
      <c r="D262" s="235" t="s">
        <v>137</v>
      </c>
      <c r="E262" s="235" t="s">
        <v>140</v>
      </c>
      <c r="F262" s="235" t="s">
        <v>141</v>
      </c>
      <c r="G262" s="236">
        <v>28846265.079999998</v>
      </c>
      <c r="H262" s="236">
        <v>16629233.93</v>
      </c>
      <c r="I262" s="236">
        <v>12217031.15</v>
      </c>
      <c r="J262" s="236">
        <v>3000885.8</v>
      </c>
      <c r="K262" s="236">
        <v>9216145.3499999996</v>
      </c>
      <c r="L262" s="236">
        <v>5452863.7199999997</v>
      </c>
      <c r="M262" s="236">
        <v>3144149.69</v>
      </c>
      <c r="N262" s="236">
        <v>2308714.0299999998</v>
      </c>
      <c r="O262" s="236">
        <v>11587119.189999999</v>
      </c>
      <c r="P262" s="236">
        <v>6559528.3799999999</v>
      </c>
      <c r="Q262" s="236">
        <v>5027590.8099999996</v>
      </c>
      <c r="R262" s="236">
        <v>19553335.989999998</v>
      </c>
      <c r="S262" s="236">
        <v>19553335.989999998</v>
      </c>
      <c r="T262" s="236">
        <v>3709280.51</v>
      </c>
      <c r="U262" s="237"/>
      <c r="V262" s="237"/>
      <c r="W262" s="237"/>
      <c r="X262" s="237"/>
    </row>
    <row r="263" spans="1:24" ht="15" hidden="1" customHeight="1" outlineLevel="2" x14ac:dyDescent="0.2">
      <c r="A263" s="234">
        <v>239</v>
      </c>
      <c r="B263" s="235" t="s">
        <v>129</v>
      </c>
      <c r="C263" s="235" t="s">
        <v>136</v>
      </c>
      <c r="D263" s="235" t="s">
        <v>137</v>
      </c>
      <c r="E263" s="235" t="s">
        <v>142</v>
      </c>
      <c r="F263" s="235" t="s">
        <v>143</v>
      </c>
      <c r="G263" s="236">
        <v>36520337.380000003</v>
      </c>
      <c r="H263" s="236">
        <v>24267673.43</v>
      </c>
      <c r="I263" s="236">
        <v>12252663.949999999</v>
      </c>
      <c r="J263" s="236">
        <v>3055990.7</v>
      </c>
      <c r="K263" s="236">
        <v>9196673.25</v>
      </c>
      <c r="L263" s="236">
        <v>6893228.6100000003</v>
      </c>
      <c r="M263" s="236">
        <v>4581608.78</v>
      </c>
      <c r="N263" s="236">
        <v>2311619.83</v>
      </c>
      <c r="O263" s="236">
        <v>14341011.93</v>
      </c>
      <c r="P263" s="236">
        <v>9235578.7899999991</v>
      </c>
      <c r="Q263" s="236">
        <v>5105433.1399999997</v>
      </c>
      <c r="R263" s="236">
        <v>19669716.920000002</v>
      </c>
      <c r="S263" s="236">
        <v>19669716.920000002</v>
      </c>
      <c r="T263" s="236">
        <v>964979.62</v>
      </c>
      <c r="U263" s="237"/>
      <c r="V263" s="237"/>
      <c r="W263" s="237"/>
      <c r="X263" s="237"/>
    </row>
    <row r="264" spans="1:24" ht="15" hidden="1" customHeight="1" outlineLevel="2" x14ac:dyDescent="0.2">
      <c r="A264" s="234">
        <v>240</v>
      </c>
      <c r="B264" s="235" t="s">
        <v>129</v>
      </c>
      <c r="C264" s="235" t="s">
        <v>136</v>
      </c>
      <c r="D264" s="235" t="s">
        <v>137</v>
      </c>
      <c r="E264" s="235" t="s">
        <v>144</v>
      </c>
      <c r="F264" s="235" t="s">
        <v>145</v>
      </c>
      <c r="G264" s="236">
        <v>52502756.799999997</v>
      </c>
      <c r="H264" s="236">
        <v>31447423.59</v>
      </c>
      <c r="I264" s="236">
        <v>21055333.210000001</v>
      </c>
      <c r="J264" s="236">
        <v>5285198.18</v>
      </c>
      <c r="K264" s="236">
        <v>15770135.029999999</v>
      </c>
      <c r="L264" s="236">
        <v>9863418.25</v>
      </c>
      <c r="M264" s="236">
        <v>5907056.7400000002</v>
      </c>
      <c r="N264" s="236">
        <v>3956361.51</v>
      </c>
      <c r="O264" s="236">
        <v>21772483.890000001</v>
      </c>
      <c r="P264" s="236">
        <v>12832917.67</v>
      </c>
      <c r="Q264" s="236">
        <v>8939566.2200000007</v>
      </c>
      <c r="R264" s="236">
        <v>33951260.939999998</v>
      </c>
      <c r="S264" s="236">
        <v>33951260.939999998</v>
      </c>
      <c r="T264" s="236">
        <v>1735516.64</v>
      </c>
      <c r="U264" s="237"/>
      <c r="V264" s="237"/>
      <c r="W264" s="237"/>
      <c r="X264" s="237"/>
    </row>
    <row r="265" spans="1:24" ht="15" hidden="1" customHeight="1" outlineLevel="2" x14ac:dyDescent="0.2">
      <c r="A265" s="234">
        <v>241</v>
      </c>
      <c r="B265" s="235" t="s">
        <v>129</v>
      </c>
      <c r="C265" s="235" t="s">
        <v>136</v>
      </c>
      <c r="D265" s="235" t="s">
        <v>137</v>
      </c>
      <c r="E265" s="235" t="s">
        <v>146</v>
      </c>
      <c r="F265" s="235" t="s">
        <v>147</v>
      </c>
      <c r="G265" s="236">
        <v>37818970.469999999</v>
      </c>
      <c r="H265" s="236">
        <v>21206276.670000002</v>
      </c>
      <c r="I265" s="236">
        <v>16612693.800000001</v>
      </c>
      <c r="J265" s="236">
        <v>3871317.53</v>
      </c>
      <c r="K265" s="236">
        <v>12741376.27</v>
      </c>
      <c r="L265" s="236">
        <v>7101262.8600000003</v>
      </c>
      <c r="M265" s="236">
        <v>3983080.99</v>
      </c>
      <c r="N265" s="236">
        <v>3118181.87</v>
      </c>
      <c r="O265" s="236">
        <v>11607742.439999999</v>
      </c>
      <c r="P265" s="236">
        <v>6372298.3399999999</v>
      </c>
      <c r="Q265" s="236">
        <v>5235444.0999999996</v>
      </c>
      <c r="R265" s="236">
        <v>24966319.77</v>
      </c>
      <c r="S265" s="236">
        <v>24966319.77</v>
      </c>
      <c r="T265" s="236">
        <v>1173636.17</v>
      </c>
      <c r="U265" s="237"/>
      <c r="V265" s="237"/>
      <c r="W265" s="237"/>
      <c r="X265" s="237"/>
    </row>
    <row r="266" spans="1:24" ht="15" hidden="1" customHeight="1" outlineLevel="2" x14ac:dyDescent="0.2">
      <c r="A266" s="234">
        <v>242</v>
      </c>
      <c r="B266" s="235" t="s">
        <v>129</v>
      </c>
      <c r="C266" s="235" t="s">
        <v>136</v>
      </c>
      <c r="D266" s="235" t="s">
        <v>137</v>
      </c>
      <c r="E266" s="235" t="s">
        <v>148</v>
      </c>
      <c r="F266" s="235" t="s">
        <v>149</v>
      </c>
      <c r="G266" s="236">
        <v>60092053.350000001</v>
      </c>
      <c r="H266" s="236">
        <v>37366715.520000003</v>
      </c>
      <c r="I266" s="236">
        <v>22725337.829999998</v>
      </c>
      <c r="J266" s="236">
        <v>6110071.9699999997</v>
      </c>
      <c r="K266" s="236">
        <v>16615265.859999999</v>
      </c>
      <c r="L266" s="236">
        <v>11266817.18</v>
      </c>
      <c r="M266" s="236">
        <v>7007046.8200000003</v>
      </c>
      <c r="N266" s="236">
        <v>4259770.3600000003</v>
      </c>
      <c r="O266" s="236">
        <v>30708997.989999998</v>
      </c>
      <c r="P266" s="236">
        <v>18639248.66</v>
      </c>
      <c r="Q266" s="236">
        <v>12069749.33</v>
      </c>
      <c r="R266" s="236">
        <v>39054857.520000003</v>
      </c>
      <c r="S266" s="236">
        <v>35702290.109999999</v>
      </c>
      <c r="T266" s="236">
        <v>2201642.7200000002</v>
      </c>
      <c r="U266" s="237"/>
      <c r="V266" s="237"/>
      <c r="W266" s="237"/>
      <c r="X266" s="237"/>
    </row>
    <row r="267" spans="1:24" ht="15" hidden="1" customHeight="1" outlineLevel="2" x14ac:dyDescent="0.2">
      <c r="A267" s="234">
        <v>243</v>
      </c>
      <c r="B267" s="235" t="s">
        <v>129</v>
      </c>
      <c r="C267" s="235" t="s">
        <v>136</v>
      </c>
      <c r="D267" s="235" t="s">
        <v>137</v>
      </c>
      <c r="E267" s="235" t="s">
        <v>150</v>
      </c>
      <c r="F267" s="235" t="s">
        <v>151</v>
      </c>
      <c r="G267" s="236">
        <v>26451178.789999999</v>
      </c>
      <c r="H267" s="236">
        <v>14942805.050000001</v>
      </c>
      <c r="I267" s="236">
        <v>11508373.74</v>
      </c>
      <c r="J267" s="236">
        <v>2676535.8199999998</v>
      </c>
      <c r="K267" s="236">
        <v>8831837.9199999999</v>
      </c>
      <c r="L267" s="236">
        <v>4992363.47</v>
      </c>
      <c r="M267" s="236">
        <v>2820077.17</v>
      </c>
      <c r="N267" s="236">
        <v>2172286.2999999998</v>
      </c>
      <c r="O267" s="236">
        <v>8479548.7200000007</v>
      </c>
      <c r="P267" s="236">
        <v>4761695.78</v>
      </c>
      <c r="Q267" s="236">
        <v>3717852.94</v>
      </c>
      <c r="R267" s="236">
        <v>17398512.98</v>
      </c>
      <c r="S267" s="236">
        <v>17398512.98</v>
      </c>
      <c r="T267" s="236">
        <v>2674023.88</v>
      </c>
      <c r="U267" s="237"/>
      <c r="V267" s="237"/>
      <c r="W267" s="237"/>
      <c r="X267" s="237"/>
    </row>
    <row r="268" spans="1:24" ht="15" hidden="1" customHeight="1" outlineLevel="1" x14ac:dyDescent="0.2">
      <c r="A268" s="239"/>
      <c r="B268" s="240"/>
      <c r="C268" s="241"/>
      <c r="D268" s="242" t="s">
        <v>694</v>
      </c>
      <c r="E268" s="240"/>
      <c r="F268" s="240"/>
      <c r="G268" s="243">
        <f t="shared" ref="G268:T268" si="21">SUBTOTAL(9,G261:G267)</f>
        <v>0</v>
      </c>
      <c r="H268" s="243">
        <f t="shared" si="21"/>
        <v>0</v>
      </c>
      <c r="I268" s="243">
        <f t="shared" si="21"/>
        <v>0</v>
      </c>
      <c r="J268" s="243">
        <f t="shared" si="21"/>
        <v>0</v>
      </c>
      <c r="K268" s="243">
        <f t="shared" si="21"/>
        <v>0</v>
      </c>
      <c r="L268" s="243">
        <f t="shared" si="21"/>
        <v>0</v>
      </c>
      <c r="M268" s="243">
        <f t="shared" si="21"/>
        <v>0</v>
      </c>
      <c r="N268" s="243">
        <f t="shared" si="21"/>
        <v>0</v>
      </c>
      <c r="O268" s="243">
        <f t="shared" si="21"/>
        <v>0</v>
      </c>
      <c r="P268" s="243">
        <f t="shared" si="21"/>
        <v>0</v>
      </c>
      <c r="Q268" s="243">
        <f t="shared" si="21"/>
        <v>0</v>
      </c>
      <c r="R268" s="243">
        <f t="shared" si="21"/>
        <v>0</v>
      </c>
      <c r="S268" s="243">
        <f t="shared" si="21"/>
        <v>0</v>
      </c>
      <c r="T268" s="243">
        <f t="shared" si="21"/>
        <v>0</v>
      </c>
      <c r="U268" s="237"/>
      <c r="V268" s="237"/>
      <c r="W268" s="237"/>
      <c r="X268" s="237"/>
    </row>
    <row r="269" spans="1:24" ht="15" hidden="1" customHeight="1" outlineLevel="2" x14ac:dyDescent="0.2">
      <c r="A269" s="244">
        <v>244</v>
      </c>
      <c r="B269" s="245" t="s">
        <v>129</v>
      </c>
      <c r="C269" s="235" t="s">
        <v>152</v>
      </c>
      <c r="D269" s="245" t="s">
        <v>153</v>
      </c>
      <c r="E269" s="245" t="s">
        <v>154</v>
      </c>
      <c r="F269" s="245" t="s">
        <v>155</v>
      </c>
      <c r="G269" s="246">
        <v>148027171.37</v>
      </c>
      <c r="H269" s="246">
        <v>97150928.810000002</v>
      </c>
      <c r="I269" s="246">
        <v>50876242.560000002</v>
      </c>
      <c r="J269" s="246">
        <v>4825155.8</v>
      </c>
      <c r="K269" s="246">
        <v>46051086.759999998</v>
      </c>
      <c r="L269" s="246">
        <v>28329228.600000001</v>
      </c>
      <c r="M269" s="246">
        <v>18599527.260000002</v>
      </c>
      <c r="N269" s="246">
        <v>9729701.3399999999</v>
      </c>
      <c r="O269" s="246">
        <v>244075116.02000001</v>
      </c>
      <c r="P269" s="246">
        <v>142218021.93000001</v>
      </c>
      <c r="Q269" s="246">
        <v>101857094.09</v>
      </c>
      <c r="R269" s="246">
        <v>162463037.99000001</v>
      </c>
      <c r="S269" s="246">
        <v>162463037.99000001</v>
      </c>
      <c r="T269" s="246">
        <v>16291539.77</v>
      </c>
      <c r="U269" s="237"/>
      <c r="V269" s="237"/>
      <c r="W269" s="237"/>
      <c r="X269" s="237"/>
    </row>
    <row r="270" spans="1:24" ht="15" hidden="1" customHeight="1" outlineLevel="2" x14ac:dyDescent="0.2">
      <c r="A270" s="234">
        <v>245</v>
      </c>
      <c r="B270" s="235" t="s">
        <v>129</v>
      </c>
      <c r="C270" s="235" t="s">
        <v>152</v>
      </c>
      <c r="D270" s="235" t="s">
        <v>153</v>
      </c>
      <c r="E270" s="235" t="s">
        <v>156</v>
      </c>
      <c r="F270" s="235" t="s">
        <v>157</v>
      </c>
      <c r="G270" s="236">
        <v>62342874.170000002</v>
      </c>
      <c r="H270" s="236">
        <v>51874861.590000004</v>
      </c>
      <c r="I270" s="236">
        <v>10468012.58</v>
      </c>
      <c r="J270" s="236">
        <v>1156493.28</v>
      </c>
      <c r="K270" s="236">
        <v>9311519.3000000007</v>
      </c>
      <c r="L270" s="236">
        <v>11900274.880000001</v>
      </c>
      <c r="M270" s="236">
        <v>9901895.7200000007</v>
      </c>
      <c r="N270" s="236">
        <v>1998379.16</v>
      </c>
      <c r="O270" s="236">
        <v>84638651.939999998</v>
      </c>
      <c r="P270" s="236">
        <v>64041485.689999998</v>
      </c>
      <c r="Q270" s="236">
        <v>20597166.25</v>
      </c>
      <c r="R270" s="236">
        <v>33063557.989999998</v>
      </c>
      <c r="S270" s="236">
        <v>33063557.989999998</v>
      </c>
      <c r="T270" s="236">
        <v>1996108.08</v>
      </c>
      <c r="U270" s="237"/>
      <c r="V270" s="237"/>
      <c r="W270" s="237"/>
      <c r="X270" s="237"/>
    </row>
    <row r="271" spans="1:24" ht="15" hidden="1" customHeight="1" outlineLevel="2" x14ac:dyDescent="0.2">
      <c r="A271" s="234">
        <v>246</v>
      </c>
      <c r="B271" s="235" t="s">
        <v>129</v>
      </c>
      <c r="C271" s="235" t="s">
        <v>152</v>
      </c>
      <c r="D271" s="235" t="s">
        <v>153</v>
      </c>
      <c r="E271" s="235" t="s">
        <v>158</v>
      </c>
      <c r="F271" s="235" t="s">
        <v>159</v>
      </c>
      <c r="G271" s="236">
        <v>62672160.57</v>
      </c>
      <c r="H271" s="236">
        <v>30276650.07</v>
      </c>
      <c r="I271" s="236">
        <v>32395510.5</v>
      </c>
      <c r="J271" s="236">
        <v>1728100.16</v>
      </c>
      <c r="K271" s="236">
        <v>30667410.34</v>
      </c>
      <c r="L271" s="236">
        <v>11963067.890000001</v>
      </c>
      <c r="M271" s="236">
        <v>5778329.9199999999</v>
      </c>
      <c r="N271" s="236">
        <v>6184737.9699999997</v>
      </c>
      <c r="O271" s="236">
        <v>19706609.940000001</v>
      </c>
      <c r="P271" s="236">
        <v>8912568.0099999998</v>
      </c>
      <c r="Q271" s="236">
        <v>10794041.93</v>
      </c>
      <c r="R271" s="236">
        <v>49374290.399999999</v>
      </c>
      <c r="S271" s="236">
        <v>45024966.049999997</v>
      </c>
      <c r="T271" s="236">
        <v>189913.15</v>
      </c>
      <c r="U271" s="237"/>
      <c r="V271" s="237"/>
      <c r="W271" s="237"/>
      <c r="X271" s="237"/>
    </row>
    <row r="272" spans="1:24" ht="15" hidden="1" customHeight="1" outlineLevel="2" x14ac:dyDescent="0.2">
      <c r="A272" s="234">
        <v>247</v>
      </c>
      <c r="B272" s="235" t="s">
        <v>129</v>
      </c>
      <c r="C272" s="235" t="s">
        <v>152</v>
      </c>
      <c r="D272" s="235" t="s">
        <v>153</v>
      </c>
      <c r="E272" s="235" t="s">
        <v>160</v>
      </c>
      <c r="F272" s="235" t="s">
        <v>161</v>
      </c>
      <c r="G272" s="236">
        <v>69738085.170000002</v>
      </c>
      <c r="H272" s="236">
        <v>34389176.68</v>
      </c>
      <c r="I272" s="236">
        <v>35348908.490000002</v>
      </c>
      <c r="J272" s="236">
        <v>2313551.33</v>
      </c>
      <c r="K272" s="236">
        <v>33035357.16</v>
      </c>
      <c r="L272" s="236">
        <v>13311834.779999999</v>
      </c>
      <c r="M272" s="236">
        <v>6564747.3799999999</v>
      </c>
      <c r="N272" s="236">
        <v>6747087.4000000004</v>
      </c>
      <c r="O272" s="236">
        <v>46174117.549999997</v>
      </c>
      <c r="P272" s="236">
        <v>22168646.940000001</v>
      </c>
      <c r="Q272" s="236">
        <v>24005470.609999999</v>
      </c>
      <c r="R272" s="236">
        <v>66101466.5</v>
      </c>
      <c r="S272" s="236">
        <v>62870668.57</v>
      </c>
      <c r="T272" s="236">
        <v>1917899.42</v>
      </c>
      <c r="U272" s="237"/>
      <c r="V272" s="237"/>
      <c r="W272" s="237"/>
      <c r="X272" s="237"/>
    </row>
    <row r="273" spans="1:24" ht="15" hidden="1" customHeight="1" outlineLevel="2" x14ac:dyDescent="0.2">
      <c r="A273" s="234">
        <v>248</v>
      </c>
      <c r="B273" s="235" t="s">
        <v>129</v>
      </c>
      <c r="C273" s="235" t="s">
        <v>152</v>
      </c>
      <c r="D273" s="235" t="s">
        <v>153</v>
      </c>
      <c r="E273" s="235" t="s">
        <v>162</v>
      </c>
      <c r="F273" s="235" t="s">
        <v>163</v>
      </c>
      <c r="G273" s="236">
        <v>80334765.959999993</v>
      </c>
      <c r="H273" s="236">
        <v>39955998.619999997</v>
      </c>
      <c r="I273" s="236">
        <v>40378767.340000004</v>
      </c>
      <c r="J273" s="236">
        <v>2744155.57</v>
      </c>
      <c r="K273" s="236">
        <v>37634611.770000003</v>
      </c>
      <c r="L273" s="236">
        <v>15334564.02</v>
      </c>
      <c r="M273" s="236">
        <v>7626886.3200000003</v>
      </c>
      <c r="N273" s="236">
        <v>7707677.7000000002</v>
      </c>
      <c r="O273" s="236">
        <v>56782554.939999998</v>
      </c>
      <c r="P273" s="236">
        <v>26464555.059999999</v>
      </c>
      <c r="Q273" s="236">
        <v>30317999.879999999</v>
      </c>
      <c r="R273" s="236">
        <v>78404444.920000002</v>
      </c>
      <c r="S273" s="236">
        <v>68055298.989999995</v>
      </c>
      <c r="T273" s="236">
        <v>0</v>
      </c>
      <c r="U273" s="237"/>
      <c r="V273" s="237"/>
      <c r="W273" s="237"/>
      <c r="X273" s="237"/>
    </row>
    <row r="274" spans="1:24" ht="15" hidden="1" customHeight="1" outlineLevel="2" x14ac:dyDescent="0.2">
      <c r="A274" s="234">
        <v>249</v>
      </c>
      <c r="B274" s="235" t="s">
        <v>129</v>
      </c>
      <c r="C274" s="235" t="s">
        <v>152</v>
      </c>
      <c r="D274" s="235" t="s">
        <v>153</v>
      </c>
      <c r="E274" s="235" t="s">
        <v>164</v>
      </c>
      <c r="F274" s="235" t="s">
        <v>165</v>
      </c>
      <c r="G274" s="236">
        <v>44210675.560000002</v>
      </c>
      <c r="H274" s="236">
        <v>26968190.539999999</v>
      </c>
      <c r="I274" s="236">
        <v>17242485.02</v>
      </c>
      <c r="J274" s="236">
        <v>944746.89</v>
      </c>
      <c r="K274" s="236">
        <v>16297738.130000001</v>
      </c>
      <c r="L274" s="236">
        <v>8439078.9800000004</v>
      </c>
      <c r="M274" s="236">
        <v>5146377.3099999996</v>
      </c>
      <c r="N274" s="236">
        <v>3292701.67</v>
      </c>
      <c r="O274" s="236">
        <v>16251623.609999999</v>
      </c>
      <c r="P274" s="236">
        <v>9794042.1500000004</v>
      </c>
      <c r="Q274" s="236">
        <v>6457581.46</v>
      </c>
      <c r="R274" s="236">
        <v>26992768.149999999</v>
      </c>
      <c r="S274" s="236">
        <v>26507512.559999999</v>
      </c>
      <c r="T274" s="236">
        <v>1318507.48</v>
      </c>
      <c r="U274" s="237"/>
      <c r="V274" s="237"/>
      <c r="W274" s="237"/>
      <c r="X274" s="237"/>
    </row>
    <row r="275" spans="1:24" ht="15" hidden="1" customHeight="1" outlineLevel="2" x14ac:dyDescent="0.2">
      <c r="A275" s="234">
        <v>250</v>
      </c>
      <c r="B275" s="235" t="s">
        <v>129</v>
      </c>
      <c r="C275" s="235" t="s">
        <v>152</v>
      </c>
      <c r="D275" s="235" t="s">
        <v>153</v>
      </c>
      <c r="E275" s="235" t="s">
        <v>166</v>
      </c>
      <c r="F275" s="235" t="s">
        <v>167</v>
      </c>
      <c r="G275" s="236">
        <v>35695053.659999996</v>
      </c>
      <c r="H275" s="236">
        <v>16645169.779999999</v>
      </c>
      <c r="I275" s="236">
        <v>19049883.879999999</v>
      </c>
      <c r="J275" s="236">
        <v>954875.07</v>
      </c>
      <c r="K275" s="236">
        <v>18095008.809999999</v>
      </c>
      <c r="L275" s="236">
        <v>6820534.1699999999</v>
      </c>
      <c r="M275" s="236">
        <v>3180685.77</v>
      </c>
      <c r="N275" s="236">
        <v>3639848.4</v>
      </c>
      <c r="O275" s="236">
        <v>12240764.51</v>
      </c>
      <c r="P275" s="236">
        <v>5317905.45</v>
      </c>
      <c r="Q275" s="236">
        <v>6922859.0599999996</v>
      </c>
      <c r="R275" s="236">
        <v>29612591.34</v>
      </c>
      <c r="S275" s="236">
        <v>29612591.34</v>
      </c>
      <c r="T275" s="236">
        <v>1739014.76</v>
      </c>
      <c r="U275" s="237"/>
      <c r="V275" s="237"/>
      <c r="W275" s="237"/>
      <c r="X275" s="237"/>
    </row>
    <row r="276" spans="1:24" ht="15" hidden="1" customHeight="1" outlineLevel="2" x14ac:dyDescent="0.2">
      <c r="A276" s="234">
        <v>251</v>
      </c>
      <c r="B276" s="235" t="s">
        <v>129</v>
      </c>
      <c r="C276" s="235" t="s">
        <v>152</v>
      </c>
      <c r="D276" s="235" t="s">
        <v>153</v>
      </c>
      <c r="E276" s="235" t="s">
        <v>168</v>
      </c>
      <c r="F276" s="235" t="s">
        <v>169</v>
      </c>
      <c r="G276" s="236">
        <v>23594682.800000001</v>
      </c>
      <c r="H276" s="236">
        <v>9481869.25</v>
      </c>
      <c r="I276" s="236">
        <v>14112813.550000001</v>
      </c>
      <c r="J276" s="236">
        <v>889072.11</v>
      </c>
      <c r="K276" s="236">
        <v>13223741.439999999</v>
      </c>
      <c r="L276" s="236">
        <v>4503830.5599999996</v>
      </c>
      <c r="M276" s="236">
        <v>1809118.42</v>
      </c>
      <c r="N276" s="236">
        <v>2694712.14</v>
      </c>
      <c r="O276" s="236">
        <v>14148224.800000001</v>
      </c>
      <c r="P276" s="236">
        <v>5553690.3300000001</v>
      </c>
      <c r="Q276" s="236">
        <v>8594534.4700000007</v>
      </c>
      <c r="R276" s="236">
        <v>25402060.16</v>
      </c>
      <c r="S276" s="236">
        <v>20168282.719999999</v>
      </c>
      <c r="T276" s="236">
        <v>0</v>
      </c>
      <c r="U276" s="237"/>
      <c r="V276" s="237"/>
      <c r="W276" s="237"/>
      <c r="X276" s="237"/>
    </row>
    <row r="277" spans="1:24" ht="15" hidden="1" customHeight="1" outlineLevel="2" x14ac:dyDescent="0.2">
      <c r="A277" s="234">
        <v>252</v>
      </c>
      <c r="B277" s="235" t="s">
        <v>129</v>
      </c>
      <c r="C277" s="235" t="s">
        <v>152</v>
      </c>
      <c r="D277" s="235" t="s">
        <v>153</v>
      </c>
      <c r="E277" s="235" t="s">
        <v>170</v>
      </c>
      <c r="F277" s="235" t="s">
        <v>171</v>
      </c>
      <c r="G277" s="236">
        <v>28431182.16</v>
      </c>
      <c r="H277" s="236">
        <v>10759793.09</v>
      </c>
      <c r="I277" s="236">
        <v>17671389.07</v>
      </c>
      <c r="J277" s="236">
        <v>996251.41</v>
      </c>
      <c r="K277" s="236">
        <v>16675137.66</v>
      </c>
      <c r="L277" s="236">
        <v>5427037.4400000004</v>
      </c>
      <c r="M277" s="236">
        <v>2054111.32</v>
      </c>
      <c r="N277" s="236">
        <v>3372926.12</v>
      </c>
      <c r="O277" s="236">
        <v>11652673.4</v>
      </c>
      <c r="P277" s="236">
        <v>4232662.59</v>
      </c>
      <c r="Q277" s="236">
        <v>7420010.8099999996</v>
      </c>
      <c r="R277" s="236">
        <v>28464326</v>
      </c>
      <c r="S277" s="236">
        <v>27022160.710000001</v>
      </c>
      <c r="T277" s="236">
        <v>793186.68</v>
      </c>
      <c r="U277" s="237"/>
      <c r="V277" s="237"/>
      <c r="W277" s="237"/>
      <c r="X277" s="237"/>
    </row>
    <row r="278" spans="1:24" ht="15" hidden="1" customHeight="1" outlineLevel="2" x14ac:dyDescent="0.2">
      <c r="A278" s="234">
        <v>253</v>
      </c>
      <c r="B278" s="235" t="s">
        <v>129</v>
      </c>
      <c r="C278" s="235" t="s">
        <v>152</v>
      </c>
      <c r="D278" s="235" t="s">
        <v>153</v>
      </c>
      <c r="E278" s="235" t="s">
        <v>172</v>
      </c>
      <c r="F278" s="235" t="s">
        <v>173</v>
      </c>
      <c r="G278" s="236">
        <v>32397290.120000001</v>
      </c>
      <c r="H278" s="236">
        <v>16625277.77</v>
      </c>
      <c r="I278" s="236">
        <v>15772012.35</v>
      </c>
      <c r="J278" s="236">
        <v>801622.88</v>
      </c>
      <c r="K278" s="236">
        <v>14970389.470000001</v>
      </c>
      <c r="L278" s="236">
        <v>6186331.1299999999</v>
      </c>
      <c r="M278" s="236">
        <v>3174787.2</v>
      </c>
      <c r="N278" s="236">
        <v>3011543.93</v>
      </c>
      <c r="O278" s="236">
        <v>9621820.6999999993</v>
      </c>
      <c r="P278" s="236">
        <v>4753587.03</v>
      </c>
      <c r="Q278" s="236">
        <v>4868233.67</v>
      </c>
      <c r="R278" s="236">
        <v>23651789.949999999</v>
      </c>
      <c r="S278" s="236">
        <v>23651789.949999999</v>
      </c>
      <c r="T278" s="236">
        <v>1412437.01</v>
      </c>
      <c r="U278" s="237"/>
      <c r="V278" s="237"/>
      <c r="W278" s="237"/>
      <c r="X278" s="237"/>
    </row>
    <row r="279" spans="1:24" ht="15" hidden="1" customHeight="1" outlineLevel="2" x14ac:dyDescent="0.2">
      <c r="A279" s="234">
        <v>254</v>
      </c>
      <c r="B279" s="235" t="s">
        <v>129</v>
      </c>
      <c r="C279" s="235" t="s">
        <v>152</v>
      </c>
      <c r="D279" s="235" t="s">
        <v>153</v>
      </c>
      <c r="E279" s="235" t="s">
        <v>174</v>
      </c>
      <c r="F279" s="235" t="s">
        <v>175</v>
      </c>
      <c r="G279" s="236">
        <v>38034486.039999999</v>
      </c>
      <c r="H279" s="236">
        <v>16491164.640000001</v>
      </c>
      <c r="I279" s="236">
        <v>21543321.399999999</v>
      </c>
      <c r="J279" s="236">
        <v>1187379.67</v>
      </c>
      <c r="K279" s="236">
        <v>20355941.73</v>
      </c>
      <c r="L279" s="236">
        <v>7260147.6299999999</v>
      </c>
      <c r="M279" s="236">
        <v>3148313.25</v>
      </c>
      <c r="N279" s="236">
        <v>4111834.38</v>
      </c>
      <c r="O279" s="236">
        <v>14040614.619999999</v>
      </c>
      <c r="P279" s="236">
        <v>5770637.1100000003</v>
      </c>
      <c r="Q279" s="236">
        <v>8269977.5099999998</v>
      </c>
      <c r="R279" s="236">
        <v>33925133.289999999</v>
      </c>
      <c r="S279" s="236">
        <v>30701674.829999998</v>
      </c>
      <c r="T279" s="236">
        <v>0</v>
      </c>
      <c r="U279" s="237"/>
      <c r="V279" s="237"/>
      <c r="W279" s="237"/>
      <c r="X279" s="237"/>
    </row>
    <row r="280" spans="1:24" ht="15" hidden="1" customHeight="1" outlineLevel="1" x14ac:dyDescent="0.2">
      <c r="A280" s="239"/>
      <c r="B280" s="240"/>
      <c r="C280" s="241"/>
      <c r="D280" s="242" t="s">
        <v>695</v>
      </c>
      <c r="E280" s="240"/>
      <c r="F280" s="240"/>
      <c r="G280" s="243">
        <f t="shared" ref="G280:T280" si="22">SUBTOTAL(9,G269:G279)</f>
        <v>0</v>
      </c>
      <c r="H280" s="243">
        <f t="shared" si="22"/>
        <v>0</v>
      </c>
      <c r="I280" s="243">
        <f t="shared" si="22"/>
        <v>0</v>
      </c>
      <c r="J280" s="243">
        <f t="shared" si="22"/>
        <v>0</v>
      </c>
      <c r="K280" s="243">
        <f t="shared" si="22"/>
        <v>0</v>
      </c>
      <c r="L280" s="243">
        <f t="shared" si="22"/>
        <v>0</v>
      </c>
      <c r="M280" s="243">
        <f t="shared" si="22"/>
        <v>0</v>
      </c>
      <c r="N280" s="243">
        <f t="shared" si="22"/>
        <v>0</v>
      </c>
      <c r="O280" s="243">
        <f t="shared" si="22"/>
        <v>0</v>
      </c>
      <c r="P280" s="243">
        <f t="shared" si="22"/>
        <v>0</v>
      </c>
      <c r="Q280" s="243">
        <f t="shared" si="22"/>
        <v>0</v>
      </c>
      <c r="R280" s="243">
        <f t="shared" si="22"/>
        <v>0</v>
      </c>
      <c r="S280" s="243">
        <f t="shared" si="22"/>
        <v>0</v>
      </c>
      <c r="T280" s="243">
        <f t="shared" si="22"/>
        <v>0</v>
      </c>
      <c r="U280" s="237"/>
      <c r="V280" s="237"/>
      <c r="W280" s="237"/>
      <c r="X280" s="237"/>
    </row>
    <row r="281" spans="1:24" ht="15" hidden="1" customHeight="1" outlineLevel="2" x14ac:dyDescent="0.2">
      <c r="A281" s="244">
        <v>255</v>
      </c>
      <c r="B281" s="245" t="s">
        <v>129</v>
      </c>
      <c r="C281" s="235" t="s">
        <v>176</v>
      </c>
      <c r="D281" s="245" t="s">
        <v>177</v>
      </c>
      <c r="E281" s="245" t="s">
        <v>178</v>
      </c>
      <c r="F281" s="245" t="s">
        <v>179</v>
      </c>
      <c r="G281" s="246">
        <v>81276877.769999996</v>
      </c>
      <c r="H281" s="246">
        <v>72914877.769999996</v>
      </c>
      <c r="I281" s="246">
        <v>8362000</v>
      </c>
      <c r="J281" s="246">
        <v>893217.12</v>
      </c>
      <c r="K281" s="246">
        <v>7468782.8799999999</v>
      </c>
      <c r="L281" s="246">
        <v>15525039.24</v>
      </c>
      <c r="M281" s="246">
        <v>13887039.24</v>
      </c>
      <c r="N281" s="246">
        <v>1638000</v>
      </c>
      <c r="O281" s="246">
        <v>82287797.989999995</v>
      </c>
      <c r="P281" s="246">
        <v>82287797.989999995</v>
      </c>
      <c r="Q281" s="246">
        <v>0</v>
      </c>
      <c r="R281" s="246">
        <v>10000000</v>
      </c>
      <c r="S281" s="246">
        <v>10000000</v>
      </c>
      <c r="T281" s="246">
        <v>1000000</v>
      </c>
      <c r="U281" s="237"/>
      <c r="V281" s="237"/>
      <c r="W281" s="237"/>
      <c r="X281" s="237"/>
    </row>
    <row r="282" spans="1:24" ht="15" hidden="1" customHeight="1" outlineLevel="2" x14ac:dyDescent="0.2">
      <c r="A282" s="234">
        <v>256</v>
      </c>
      <c r="B282" s="235" t="s">
        <v>129</v>
      </c>
      <c r="C282" s="235" t="s">
        <v>176</v>
      </c>
      <c r="D282" s="235" t="s">
        <v>177</v>
      </c>
      <c r="E282" s="235" t="s">
        <v>180</v>
      </c>
      <c r="F282" s="235" t="s">
        <v>181</v>
      </c>
      <c r="G282" s="236">
        <v>84069031.230000004</v>
      </c>
      <c r="H282" s="236">
        <v>67253535.180000007</v>
      </c>
      <c r="I282" s="236">
        <v>16815496.050000001</v>
      </c>
      <c r="J282" s="236">
        <v>807927.84</v>
      </c>
      <c r="K282" s="236">
        <v>16007568.210000001</v>
      </c>
      <c r="L282" s="236">
        <v>16100861.02</v>
      </c>
      <c r="M282" s="236">
        <v>12883819</v>
      </c>
      <c r="N282" s="236">
        <v>3217042.02</v>
      </c>
      <c r="O282" s="236">
        <v>63183816.420000002</v>
      </c>
      <c r="P282" s="236">
        <v>48700835.82</v>
      </c>
      <c r="Q282" s="236">
        <v>14482980.6</v>
      </c>
      <c r="R282" s="236">
        <v>34515518.670000002</v>
      </c>
      <c r="S282" s="236">
        <v>34515518.670000002</v>
      </c>
      <c r="T282" s="236">
        <v>4590336.09</v>
      </c>
      <c r="U282" s="237"/>
      <c r="V282" s="237"/>
      <c r="W282" s="237"/>
      <c r="X282" s="237"/>
    </row>
    <row r="283" spans="1:24" ht="15" hidden="1" customHeight="1" outlineLevel="2" x14ac:dyDescent="0.2">
      <c r="A283" s="234">
        <v>257</v>
      </c>
      <c r="B283" s="235" t="s">
        <v>129</v>
      </c>
      <c r="C283" s="235" t="s">
        <v>176</v>
      </c>
      <c r="D283" s="235" t="s">
        <v>177</v>
      </c>
      <c r="E283" s="235" t="s">
        <v>182</v>
      </c>
      <c r="F283" s="235" t="s">
        <v>183</v>
      </c>
      <c r="G283" s="236">
        <v>38415251.409999996</v>
      </c>
      <c r="H283" s="236">
        <v>22679501.649999999</v>
      </c>
      <c r="I283" s="236">
        <v>15735749.76</v>
      </c>
      <c r="J283" s="236">
        <v>446852.24</v>
      </c>
      <c r="K283" s="236">
        <v>15288897.52</v>
      </c>
      <c r="L283" s="236">
        <v>7296754.1799999997</v>
      </c>
      <c r="M283" s="236">
        <v>4305741.45</v>
      </c>
      <c r="N283" s="236">
        <v>2991012.73</v>
      </c>
      <c r="O283" s="236">
        <v>14627577.07</v>
      </c>
      <c r="P283" s="236">
        <v>8423814.9000000004</v>
      </c>
      <c r="Q283" s="236">
        <v>6203762.1699999999</v>
      </c>
      <c r="R283" s="236">
        <v>24930524.66</v>
      </c>
      <c r="S283" s="236">
        <v>24930524.66</v>
      </c>
      <c r="T283" s="236">
        <v>1625903.78</v>
      </c>
      <c r="U283" s="237"/>
      <c r="V283" s="237"/>
      <c r="W283" s="237"/>
      <c r="X283" s="237"/>
    </row>
    <row r="284" spans="1:24" ht="15" hidden="1" customHeight="1" outlineLevel="2" x14ac:dyDescent="0.2">
      <c r="A284" s="234">
        <v>258</v>
      </c>
      <c r="B284" s="235" t="s">
        <v>129</v>
      </c>
      <c r="C284" s="235" t="s">
        <v>176</v>
      </c>
      <c r="D284" s="235" t="s">
        <v>177</v>
      </c>
      <c r="E284" s="235" t="s">
        <v>184</v>
      </c>
      <c r="F284" s="235" t="s">
        <v>185</v>
      </c>
      <c r="G284" s="236">
        <v>32475222.859999999</v>
      </c>
      <c r="H284" s="236">
        <v>19069387.129999999</v>
      </c>
      <c r="I284" s="236">
        <v>13405835.73</v>
      </c>
      <c r="J284" s="236">
        <v>414961.47</v>
      </c>
      <c r="K284" s="236">
        <v>12990874.26</v>
      </c>
      <c r="L284" s="236">
        <v>6146855.2699999996</v>
      </c>
      <c r="M284" s="236">
        <v>3609531.38</v>
      </c>
      <c r="N284" s="236">
        <v>2537323.89</v>
      </c>
      <c r="O284" s="236">
        <v>11191377.130000001</v>
      </c>
      <c r="P284" s="236">
        <v>6430205.4900000002</v>
      </c>
      <c r="Q284" s="236">
        <v>4761171.6399999997</v>
      </c>
      <c r="R284" s="236">
        <v>20704331.260000002</v>
      </c>
      <c r="S284" s="236">
        <v>20704331.260000002</v>
      </c>
      <c r="T284" s="236">
        <v>491598.9</v>
      </c>
      <c r="U284" s="237"/>
      <c r="V284" s="237"/>
      <c r="W284" s="237"/>
      <c r="X284" s="237"/>
    </row>
    <row r="285" spans="1:24" ht="15" hidden="1" customHeight="1" outlineLevel="2" x14ac:dyDescent="0.2">
      <c r="A285" s="234">
        <v>259</v>
      </c>
      <c r="B285" s="235" t="s">
        <v>129</v>
      </c>
      <c r="C285" s="235" t="s">
        <v>176</v>
      </c>
      <c r="D285" s="235" t="s">
        <v>177</v>
      </c>
      <c r="E285" s="235" t="s">
        <v>186</v>
      </c>
      <c r="F285" s="235" t="s">
        <v>187</v>
      </c>
      <c r="G285" s="236">
        <v>26049321.809999999</v>
      </c>
      <c r="H285" s="236">
        <v>16274785.66</v>
      </c>
      <c r="I285" s="236">
        <v>9774536.1500000004</v>
      </c>
      <c r="J285" s="236">
        <v>245272.89</v>
      </c>
      <c r="K285" s="236">
        <v>9529263.2599999998</v>
      </c>
      <c r="L285" s="236">
        <v>4968221.46</v>
      </c>
      <c r="M285" s="236">
        <v>3104509.7</v>
      </c>
      <c r="N285" s="236">
        <v>1863711.76</v>
      </c>
      <c r="O285" s="236">
        <v>8349524.8399999999</v>
      </c>
      <c r="P285" s="236">
        <v>5123543.6399999997</v>
      </c>
      <c r="Q285" s="236">
        <v>3225981.2</v>
      </c>
      <c r="R285" s="236">
        <v>14864229.109999999</v>
      </c>
      <c r="S285" s="236">
        <v>14864229.109999999</v>
      </c>
      <c r="T285" s="236">
        <v>969406.24</v>
      </c>
      <c r="U285" s="237"/>
      <c r="V285" s="237"/>
      <c r="W285" s="237"/>
      <c r="X285" s="237"/>
    </row>
    <row r="286" spans="1:24" ht="15" hidden="1" customHeight="1" outlineLevel="2" x14ac:dyDescent="0.2">
      <c r="A286" s="234">
        <v>260</v>
      </c>
      <c r="B286" s="235" t="s">
        <v>129</v>
      </c>
      <c r="C286" s="235" t="s">
        <v>176</v>
      </c>
      <c r="D286" s="235" t="s">
        <v>177</v>
      </c>
      <c r="E286" s="235" t="s">
        <v>188</v>
      </c>
      <c r="F286" s="235" t="s">
        <v>189</v>
      </c>
      <c r="G286" s="236">
        <v>26449636.969999999</v>
      </c>
      <c r="H286" s="236">
        <v>17811822.16</v>
      </c>
      <c r="I286" s="236">
        <v>8637814.8100000005</v>
      </c>
      <c r="J286" s="236">
        <v>191768.44</v>
      </c>
      <c r="K286" s="236">
        <v>8446046.3699999992</v>
      </c>
      <c r="L286" s="236">
        <v>5073095.62</v>
      </c>
      <c r="M286" s="236">
        <v>3416352.03</v>
      </c>
      <c r="N286" s="236">
        <v>1656743.59</v>
      </c>
      <c r="O286" s="236">
        <v>10441087.17</v>
      </c>
      <c r="P286" s="236">
        <v>6959548.8099999996</v>
      </c>
      <c r="Q286" s="236">
        <v>3481538.36</v>
      </c>
      <c r="R286" s="236">
        <v>13776096.76</v>
      </c>
      <c r="S286" s="236">
        <v>13776096.76</v>
      </c>
      <c r="T286" s="236">
        <v>898441.1</v>
      </c>
      <c r="U286" s="237"/>
      <c r="V286" s="237"/>
      <c r="W286" s="237"/>
      <c r="X286" s="237"/>
    </row>
    <row r="287" spans="1:24" ht="15" hidden="1" customHeight="1" outlineLevel="1" x14ac:dyDescent="0.2">
      <c r="A287" s="239"/>
      <c r="B287" s="240"/>
      <c r="C287" s="241"/>
      <c r="D287" s="242" t="s">
        <v>696</v>
      </c>
      <c r="E287" s="240"/>
      <c r="F287" s="240"/>
      <c r="G287" s="243">
        <f t="shared" ref="G287:T287" si="23">SUBTOTAL(9,G281:G286)</f>
        <v>0</v>
      </c>
      <c r="H287" s="243">
        <f t="shared" si="23"/>
        <v>0</v>
      </c>
      <c r="I287" s="243">
        <f t="shared" si="23"/>
        <v>0</v>
      </c>
      <c r="J287" s="243">
        <f t="shared" si="23"/>
        <v>0</v>
      </c>
      <c r="K287" s="243">
        <f t="shared" si="23"/>
        <v>0</v>
      </c>
      <c r="L287" s="243">
        <f t="shared" si="23"/>
        <v>0</v>
      </c>
      <c r="M287" s="243">
        <f t="shared" si="23"/>
        <v>0</v>
      </c>
      <c r="N287" s="243">
        <f t="shared" si="23"/>
        <v>0</v>
      </c>
      <c r="O287" s="243">
        <f t="shared" si="23"/>
        <v>0</v>
      </c>
      <c r="P287" s="243">
        <f t="shared" si="23"/>
        <v>0</v>
      </c>
      <c r="Q287" s="243">
        <f t="shared" si="23"/>
        <v>0</v>
      </c>
      <c r="R287" s="243">
        <f t="shared" si="23"/>
        <v>0</v>
      </c>
      <c r="S287" s="243">
        <f t="shared" si="23"/>
        <v>0</v>
      </c>
      <c r="T287" s="243">
        <f t="shared" si="23"/>
        <v>0</v>
      </c>
      <c r="U287" s="237"/>
      <c r="V287" s="237"/>
      <c r="W287" s="237"/>
      <c r="X287" s="237"/>
    </row>
    <row r="288" spans="1:24" ht="15" hidden="1" customHeight="1" outlineLevel="2" x14ac:dyDescent="0.2">
      <c r="A288" s="244">
        <v>261</v>
      </c>
      <c r="B288" s="245" t="s">
        <v>129</v>
      </c>
      <c r="C288" s="235" t="s">
        <v>190</v>
      </c>
      <c r="D288" s="245" t="s">
        <v>191</v>
      </c>
      <c r="E288" s="245" t="s">
        <v>192</v>
      </c>
      <c r="F288" s="245" t="s">
        <v>193</v>
      </c>
      <c r="G288" s="246">
        <v>128010600.98999999</v>
      </c>
      <c r="H288" s="246">
        <v>86658744.390000001</v>
      </c>
      <c r="I288" s="246">
        <v>41351856.600000001</v>
      </c>
      <c r="J288" s="246">
        <v>0</v>
      </c>
      <c r="K288" s="246">
        <v>41351856.600000001</v>
      </c>
      <c r="L288" s="246">
        <v>24921766.989999998</v>
      </c>
      <c r="M288" s="246">
        <v>16876411.02</v>
      </c>
      <c r="N288" s="246">
        <v>8045355.9699999997</v>
      </c>
      <c r="O288" s="246">
        <v>435448201.33999997</v>
      </c>
      <c r="P288" s="246">
        <v>257844095.59</v>
      </c>
      <c r="Q288" s="246">
        <v>177604105.75</v>
      </c>
      <c r="R288" s="246">
        <v>227001318.31999999</v>
      </c>
      <c r="S288" s="246">
        <v>218191202.41</v>
      </c>
      <c r="T288" s="246">
        <v>20419745.120000001</v>
      </c>
      <c r="U288" s="237"/>
      <c r="V288" s="237"/>
      <c r="W288" s="237"/>
      <c r="X288" s="237"/>
    </row>
    <row r="289" spans="1:24" ht="15" hidden="1" customHeight="1" outlineLevel="2" x14ac:dyDescent="0.2">
      <c r="A289" s="234">
        <v>262</v>
      </c>
      <c r="B289" s="235" t="s">
        <v>129</v>
      </c>
      <c r="C289" s="235" t="s">
        <v>190</v>
      </c>
      <c r="D289" s="235" t="s">
        <v>191</v>
      </c>
      <c r="E289" s="235" t="s">
        <v>194</v>
      </c>
      <c r="F289" s="235" t="s">
        <v>195</v>
      </c>
      <c r="G289" s="236">
        <v>73751811.650000006</v>
      </c>
      <c r="H289" s="236">
        <v>69186347.310000002</v>
      </c>
      <c r="I289" s="236">
        <v>4565464.34</v>
      </c>
      <c r="J289" s="236">
        <v>0</v>
      </c>
      <c r="K289" s="236">
        <v>4565464.34</v>
      </c>
      <c r="L289" s="236">
        <v>14361635.210000001</v>
      </c>
      <c r="M289" s="236">
        <v>13474889.92</v>
      </c>
      <c r="N289" s="236">
        <v>886745.29</v>
      </c>
      <c r="O289" s="236">
        <v>107753760.72</v>
      </c>
      <c r="P289" s="236">
        <v>93251163.769999996</v>
      </c>
      <c r="Q289" s="236">
        <v>14502596.949999999</v>
      </c>
      <c r="R289" s="236">
        <v>19954806.579999998</v>
      </c>
      <c r="S289" s="236">
        <v>19954806.579999998</v>
      </c>
      <c r="T289" s="236">
        <v>1301400.43</v>
      </c>
      <c r="U289" s="237"/>
      <c r="V289" s="237"/>
      <c r="W289" s="237"/>
      <c r="X289" s="237"/>
    </row>
    <row r="290" spans="1:24" ht="15" hidden="1" customHeight="1" outlineLevel="2" x14ac:dyDescent="0.2">
      <c r="A290" s="234">
        <v>263</v>
      </c>
      <c r="B290" s="235" t="s">
        <v>129</v>
      </c>
      <c r="C290" s="235" t="s">
        <v>190</v>
      </c>
      <c r="D290" s="235" t="s">
        <v>191</v>
      </c>
      <c r="E290" s="235" t="s">
        <v>196</v>
      </c>
      <c r="F290" s="235" t="s">
        <v>197</v>
      </c>
      <c r="G290" s="236">
        <v>65261566.890000001</v>
      </c>
      <c r="H290" s="236">
        <v>37927678.409999996</v>
      </c>
      <c r="I290" s="236">
        <v>27333888.48</v>
      </c>
      <c r="J290" s="236">
        <v>1960310</v>
      </c>
      <c r="K290" s="236">
        <v>25373578.48</v>
      </c>
      <c r="L290" s="236">
        <v>12705459.939999999</v>
      </c>
      <c r="M290" s="236">
        <v>7383786.4699999997</v>
      </c>
      <c r="N290" s="236">
        <v>5321673.47</v>
      </c>
      <c r="O290" s="236">
        <v>24763917.050000001</v>
      </c>
      <c r="P290" s="236">
        <v>13336561.119999999</v>
      </c>
      <c r="Q290" s="236">
        <v>11427355.93</v>
      </c>
      <c r="R290" s="236">
        <v>44082917.880000003</v>
      </c>
      <c r="S290" s="236">
        <v>36257481.670000002</v>
      </c>
      <c r="T290" s="236">
        <v>0</v>
      </c>
      <c r="U290" s="237"/>
      <c r="V290" s="237"/>
      <c r="W290" s="237"/>
      <c r="X290" s="237"/>
    </row>
    <row r="291" spans="1:24" ht="15" hidden="1" customHeight="1" outlineLevel="2" x14ac:dyDescent="0.2">
      <c r="A291" s="234">
        <v>264</v>
      </c>
      <c r="B291" s="235" t="s">
        <v>129</v>
      </c>
      <c r="C291" s="235" t="s">
        <v>190</v>
      </c>
      <c r="D291" s="235" t="s">
        <v>191</v>
      </c>
      <c r="E291" s="235" t="s">
        <v>198</v>
      </c>
      <c r="F291" s="235" t="s">
        <v>199</v>
      </c>
      <c r="G291" s="236">
        <v>48739233.170000002</v>
      </c>
      <c r="H291" s="236">
        <v>29357356.329999998</v>
      </c>
      <c r="I291" s="236">
        <v>19381876.84</v>
      </c>
      <c r="J291" s="236">
        <v>1377452</v>
      </c>
      <c r="K291" s="236">
        <v>18004424.84</v>
      </c>
      <c r="L291" s="236">
        <v>9488806.4199999999</v>
      </c>
      <c r="M291" s="236">
        <v>5715628.1799999997</v>
      </c>
      <c r="N291" s="236">
        <v>3773178.24</v>
      </c>
      <c r="O291" s="236">
        <v>11284393.619999999</v>
      </c>
      <c r="P291" s="236">
        <v>6374645.4900000002</v>
      </c>
      <c r="Q291" s="236">
        <v>4909748.13</v>
      </c>
      <c r="R291" s="236">
        <v>28064803.210000001</v>
      </c>
      <c r="S291" s="236">
        <v>22474543.57</v>
      </c>
      <c r="T291" s="236">
        <v>5000000</v>
      </c>
      <c r="U291" s="237"/>
      <c r="V291" s="237"/>
      <c r="W291" s="237"/>
      <c r="X291" s="237"/>
    </row>
    <row r="292" spans="1:24" ht="15" hidden="1" customHeight="1" outlineLevel="2" x14ac:dyDescent="0.2">
      <c r="A292" s="234">
        <v>265</v>
      </c>
      <c r="B292" s="235" t="s">
        <v>129</v>
      </c>
      <c r="C292" s="235" t="s">
        <v>190</v>
      </c>
      <c r="D292" s="235" t="s">
        <v>191</v>
      </c>
      <c r="E292" s="235" t="s">
        <v>200</v>
      </c>
      <c r="F292" s="235" t="s">
        <v>201</v>
      </c>
      <c r="G292" s="236">
        <v>38429309.649999999</v>
      </c>
      <c r="H292" s="236">
        <v>18976129.760000002</v>
      </c>
      <c r="I292" s="236">
        <v>19453179.890000001</v>
      </c>
      <c r="J292" s="236">
        <v>1377711</v>
      </c>
      <c r="K292" s="236">
        <v>18075468.890000001</v>
      </c>
      <c r="L292" s="236">
        <v>7481617.0899999999</v>
      </c>
      <c r="M292" s="236">
        <v>3693594.04</v>
      </c>
      <c r="N292" s="236">
        <v>3788023.05</v>
      </c>
      <c r="O292" s="236">
        <v>13610893.960000001</v>
      </c>
      <c r="P292" s="236">
        <v>6367965.2000000002</v>
      </c>
      <c r="Q292" s="236">
        <v>7242928.7599999998</v>
      </c>
      <c r="R292" s="236">
        <v>30484131.699999999</v>
      </c>
      <c r="S292" s="236">
        <v>28719240.140000001</v>
      </c>
      <c r="T292" s="236">
        <v>108102.36</v>
      </c>
      <c r="U292" s="237"/>
      <c r="V292" s="237"/>
      <c r="W292" s="237"/>
      <c r="X292" s="237"/>
    </row>
    <row r="293" spans="1:24" ht="15" hidden="1" customHeight="1" outlineLevel="2" x14ac:dyDescent="0.2">
      <c r="A293" s="234">
        <v>266</v>
      </c>
      <c r="B293" s="235" t="s">
        <v>129</v>
      </c>
      <c r="C293" s="235" t="s">
        <v>190</v>
      </c>
      <c r="D293" s="235" t="s">
        <v>191</v>
      </c>
      <c r="E293" s="235" t="s">
        <v>202</v>
      </c>
      <c r="F293" s="235" t="s">
        <v>203</v>
      </c>
      <c r="G293" s="236">
        <v>26962301.170000002</v>
      </c>
      <c r="H293" s="236">
        <v>16770554.640000001</v>
      </c>
      <c r="I293" s="236">
        <v>10191746.529999999</v>
      </c>
      <c r="J293" s="236">
        <v>771578</v>
      </c>
      <c r="K293" s="236">
        <v>9420168.5299999993</v>
      </c>
      <c r="L293" s="236">
        <v>5261320.8899999997</v>
      </c>
      <c r="M293" s="236">
        <v>3273343.38</v>
      </c>
      <c r="N293" s="236">
        <v>1987977.51</v>
      </c>
      <c r="O293" s="236">
        <v>8178944.8600000003</v>
      </c>
      <c r="P293" s="236">
        <v>5039192.9800000004</v>
      </c>
      <c r="Q293" s="236">
        <v>3139751.88</v>
      </c>
      <c r="R293" s="236">
        <v>15319475.92</v>
      </c>
      <c r="S293" s="236">
        <v>15319475.92</v>
      </c>
      <c r="T293" s="236">
        <v>999096.25</v>
      </c>
      <c r="U293" s="237"/>
      <c r="V293" s="237"/>
      <c r="W293" s="237"/>
      <c r="X293" s="237"/>
    </row>
    <row r="294" spans="1:24" ht="15" hidden="1" customHeight="1" outlineLevel="2" x14ac:dyDescent="0.2">
      <c r="A294" s="234">
        <v>267</v>
      </c>
      <c r="B294" s="235" t="s">
        <v>129</v>
      </c>
      <c r="C294" s="235" t="s">
        <v>190</v>
      </c>
      <c r="D294" s="235" t="s">
        <v>191</v>
      </c>
      <c r="E294" s="235" t="s">
        <v>204</v>
      </c>
      <c r="F294" s="235" t="s">
        <v>205</v>
      </c>
      <c r="G294" s="236">
        <v>39556179.630000003</v>
      </c>
      <c r="H294" s="236">
        <v>19147823.010000002</v>
      </c>
      <c r="I294" s="236">
        <v>20408356.620000001</v>
      </c>
      <c r="J294" s="236">
        <v>1444603</v>
      </c>
      <c r="K294" s="236">
        <v>18963753.620000001</v>
      </c>
      <c r="L294" s="236">
        <v>7702944.46</v>
      </c>
      <c r="M294" s="236">
        <v>3729102.68</v>
      </c>
      <c r="N294" s="236">
        <v>3973841.78</v>
      </c>
      <c r="O294" s="236">
        <v>9363147.3800000008</v>
      </c>
      <c r="P294" s="236">
        <v>4422508.3099999996</v>
      </c>
      <c r="Q294" s="236">
        <v>4940639.07</v>
      </c>
      <c r="R294" s="236">
        <v>29322837.469999999</v>
      </c>
      <c r="S294" s="236">
        <v>29322837.469999999</v>
      </c>
      <c r="T294" s="236">
        <v>1912358.96</v>
      </c>
      <c r="U294" s="237"/>
      <c r="V294" s="237"/>
      <c r="W294" s="237"/>
      <c r="X294" s="237"/>
    </row>
    <row r="295" spans="1:24" ht="15" hidden="1" customHeight="1" outlineLevel="2" x14ac:dyDescent="0.2">
      <c r="A295" s="234">
        <v>268</v>
      </c>
      <c r="B295" s="235" t="s">
        <v>129</v>
      </c>
      <c r="C295" s="235" t="s">
        <v>190</v>
      </c>
      <c r="D295" s="235" t="s">
        <v>191</v>
      </c>
      <c r="E295" s="235" t="s">
        <v>206</v>
      </c>
      <c r="F295" s="235" t="s">
        <v>207</v>
      </c>
      <c r="G295" s="236">
        <v>24000128.91</v>
      </c>
      <c r="H295" s="236">
        <v>10876126.76</v>
      </c>
      <c r="I295" s="236">
        <v>13124002.15</v>
      </c>
      <c r="J295" s="236">
        <v>995494</v>
      </c>
      <c r="K295" s="236">
        <v>12128508.15</v>
      </c>
      <c r="L295" s="236">
        <v>4689135.8600000003</v>
      </c>
      <c r="M295" s="236">
        <v>2124445.91</v>
      </c>
      <c r="N295" s="236">
        <v>2564689.9500000002</v>
      </c>
      <c r="O295" s="236">
        <v>9521283.7400000002</v>
      </c>
      <c r="P295" s="236">
        <v>4271345.33</v>
      </c>
      <c r="Q295" s="236">
        <v>5249938.41</v>
      </c>
      <c r="R295" s="236">
        <v>20938630.510000002</v>
      </c>
      <c r="S295" s="236">
        <v>20938630.510000002</v>
      </c>
      <c r="T295" s="236">
        <v>1365562.86</v>
      </c>
      <c r="U295" s="237"/>
      <c r="V295" s="237"/>
      <c r="W295" s="237"/>
      <c r="X295" s="237"/>
    </row>
    <row r="296" spans="1:24" ht="15" hidden="1" customHeight="1" outlineLevel="2" x14ac:dyDescent="0.2">
      <c r="A296" s="234">
        <v>269</v>
      </c>
      <c r="B296" s="235" t="s">
        <v>129</v>
      </c>
      <c r="C296" s="235" t="s">
        <v>190</v>
      </c>
      <c r="D296" s="235" t="s">
        <v>191</v>
      </c>
      <c r="E296" s="235" t="s">
        <v>208</v>
      </c>
      <c r="F296" s="235" t="s">
        <v>209</v>
      </c>
      <c r="G296" s="236">
        <v>22649086.550000001</v>
      </c>
      <c r="H296" s="236">
        <v>14511928.970000001</v>
      </c>
      <c r="I296" s="236">
        <v>8137157.5800000001</v>
      </c>
      <c r="J296" s="236">
        <v>593285</v>
      </c>
      <c r="K296" s="236">
        <v>7543872.5800000001</v>
      </c>
      <c r="L296" s="236">
        <v>4420001.8099999996</v>
      </c>
      <c r="M296" s="236">
        <v>2833226.48</v>
      </c>
      <c r="N296" s="236">
        <v>1586775.33</v>
      </c>
      <c r="O296" s="236">
        <v>9032151.9100000001</v>
      </c>
      <c r="P296" s="236">
        <v>5707948.5499999998</v>
      </c>
      <c r="Q296" s="236">
        <v>3324203.36</v>
      </c>
      <c r="R296" s="236">
        <v>13048136.27</v>
      </c>
      <c r="S296" s="236">
        <v>13048136.27</v>
      </c>
      <c r="T296" s="236">
        <v>9484812.4000000004</v>
      </c>
      <c r="U296" s="237"/>
      <c r="V296" s="237"/>
      <c r="W296" s="237"/>
      <c r="X296" s="237"/>
    </row>
    <row r="297" spans="1:24" ht="15" hidden="1" customHeight="1" outlineLevel="2" x14ac:dyDescent="0.2">
      <c r="A297" s="234">
        <v>270</v>
      </c>
      <c r="B297" s="235" t="s">
        <v>129</v>
      </c>
      <c r="C297" s="235" t="s">
        <v>190</v>
      </c>
      <c r="D297" s="235" t="s">
        <v>191</v>
      </c>
      <c r="E297" s="235" t="s">
        <v>210</v>
      </c>
      <c r="F297" s="235" t="s">
        <v>211</v>
      </c>
      <c r="G297" s="236">
        <v>37800305.850000001</v>
      </c>
      <c r="H297" s="236">
        <v>24599652.390000001</v>
      </c>
      <c r="I297" s="236">
        <v>13200653.460000001</v>
      </c>
      <c r="J297" s="236">
        <v>956817</v>
      </c>
      <c r="K297" s="236">
        <v>12243836.460000001</v>
      </c>
      <c r="L297" s="236">
        <v>7368863.7699999996</v>
      </c>
      <c r="M297" s="236">
        <v>4793876.3600000003</v>
      </c>
      <c r="N297" s="236">
        <v>2574987.41</v>
      </c>
      <c r="O297" s="236">
        <v>13999878.73</v>
      </c>
      <c r="P297" s="236">
        <v>8804689.25</v>
      </c>
      <c r="Q297" s="236">
        <v>5195189.4800000004</v>
      </c>
      <c r="R297" s="236">
        <v>20970830.350000001</v>
      </c>
      <c r="S297" s="236">
        <v>20970830.350000001</v>
      </c>
      <c r="T297" s="236">
        <v>15810636.84</v>
      </c>
      <c r="U297" s="237"/>
      <c r="V297" s="237"/>
      <c r="W297" s="237"/>
      <c r="X297" s="237"/>
    </row>
    <row r="298" spans="1:24" ht="15" hidden="1" customHeight="1" outlineLevel="2" x14ac:dyDescent="0.2">
      <c r="A298" s="234">
        <v>271</v>
      </c>
      <c r="B298" s="235" t="s">
        <v>129</v>
      </c>
      <c r="C298" s="235" t="s">
        <v>190</v>
      </c>
      <c r="D298" s="235" t="s">
        <v>191</v>
      </c>
      <c r="E298" s="235" t="s">
        <v>212</v>
      </c>
      <c r="F298" s="235" t="s">
        <v>213</v>
      </c>
      <c r="G298" s="236">
        <v>57128618.420000002</v>
      </c>
      <c r="H298" s="236">
        <v>25764027.559999999</v>
      </c>
      <c r="I298" s="236">
        <v>31364590.859999999</v>
      </c>
      <c r="J298" s="236">
        <v>2231904</v>
      </c>
      <c r="K298" s="236">
        <v>29132686.859999999</v>
      </c>
      <c r="L298" s="236">
        <v>11122095.4</v>
      </c>
      <c r="M298" s="236">
        <v>5016128.16</v>
      </c>
      <c r="N298" s="236">
        <v>6105967.2400000002</v>
      </c>
      <c r="O298" s="236">
        <v>10253187.1</v>
      </c>
      <c r="P298" s="236">
        <v>3909527.28</v>
      </c>
      <c r="Q298" s="236">
        <v>6343659.8200000003</v>
      </c>
      <c r="R298" s="236">
        <v>43814217.920000002</v>
      </c>
      <c r="S298" s="236">
        <v>38842450.770000003</v>
      </c>
      <c r="T298" s="236">
        <v>0</v>
      </c>
      <c r="U298" s="237"/>
      <c r="V298" s="237"/>
      <c r="W298" s="237"/>
      <c r="X298" s="237"/>
    </row>
    <row r="299" spans="1:24" ht="15" hidden="1" customHeight="1" outlineLevel="2" x14ac:dyDescent="0.2">
      <c r="A299" s="234">
        <v>272</v>
      </c>
      <c r="B299" s="235" t="s">
        <v>129</v>
      </c>
      <c r="C299" s="235" t="s">
        <v>190</v>
      </c>
      <c r="D299" s="235" t="s">
        <v>191</v>
      </c>
      <c r="E299" s="235" t="s">
        <v>214</v>
      </c>
      <c r="F299" s="235" t="s">
        <v>215</v>
      </c>
      <c r="G299" s="236">
        <v>27997368.57</v>
      </c>
      <c r="H299" s="236">
        <v>14944117.82</v>
      </c>
      <c r="I299" s="236">
        <v>13053250.75</v>
      </c>
      <c r="J299" s="236">
        <v>933009</v>
      </c>
      <c r="K299" s="236">
        <v>12120241.75</v>
      </c>
      <c r="L299" s="236">
        <v>5454185.9100000001</v>
      </c>
      <c r="M299" s="236">
        <v>2911828.11</v>
      </c>
      <c r="N299" s="236">
        <v>2542357.7999999998</v>
      </c>
      <c r="O299" s="236">
        <v>11007708.23</v>
      </c>
      <c r="P299" s="236">
        <v>5476010.0700000003</v>
      </c>
      <c r="Q299" s="236">
        <v>5531698.1600000001</v>
      </c>
      <c r="R299" s="236">
        <v>21127306.710000001</v>
      </c>
      <c r="S299" s="236">
        <v>21127306.710000001</v>
      </c>
      <c r="T299" s="236">
        <v>860558.41</v>
      </c>
      <c r="U299" s="237"/>
      <c r="V299" s="237"/>
      <c r="W299" s="237"/>
      <c r="X299" s="237"/>
    </row>
    <row r="300" spans="1:24" ht="15" hidden="1" customHeight="1" outlineLevel="1" x14ac:dyDescent="0.2">
      <c r="A300" s="239"/>
      <c r="B300" s="240"/>
      <c r="C300" s="241"/>
      <c r="D300" s="242" t="s">
        <v>697</v>
      </c>
      <c r="E300" s="240"/>
      <c r="F300" s="240"/>
      <c r="G300" s="243">
        <f t="shared" ref="G300:T300" si="24">SUBTOTAL(9,G288:G299)</f>
        <v>0</v>
      </c>
      <c r="H300" s="243">
        <f t="shared" si="24"/>
        <v>0</v>
      </c>
      <c r="I300" s="243">
        <f t="shared" si="24"/>
        <v>0</v>
      </c>
      <c r="J300" s="243">
        <f t="shared" si="24"/>
        <v>0</v>
      </c>
      <c r="K300" s="243">
        <f t="shared" si="24"/>
        <v>0</v>
      </c>
      <c r="L300" s="243">
        <f t="shared" si="24"/>
        <v>0</v>
      </c>
      <c r="M300" s="243">
        <f t="shared" si="24"/>
        <v>0</v>
      </c>
      <c r="N300" s="243">
        <f t="shared" si="24"/>
        <v>0</v>
      </c>
      <c r="O300" s="243">
        <f t="shared" si="24"/>
        <v>0</v>
      </c>
      <c r="P300" s="243">
        <f t="shared" si="24"/>
        <v>0</v>
      </c>
      <c r="Q300" s="243">
        <f t="shared" si="24"/>
        <v>0</v>
      </c>
      <c r="R300" s="243">
        <f t="shared" si="24"/>
        <v>0</v>
      </c>
      <c r="S300" s="243">
        <f t="shared" si="24"/>
        <v>0</v>
      </c>
      <c r="T300" s="243">
        <f t="shared" si="24"/>
        <v>0</v>
      </c>
      <c r="U300" s="237"/>
      <c r="V300" s="237"/>
      <c r="W300" s="237"/>
      <c r="X300" s="237"/>
    </row>
    <row r="301" spans="1:24" ht="15" hidden="1" customHeight="1" outlineLevel="2" x14ac:dyDescent="0.2">
      <c r="A301" s="244">
        <v>273</v>
      </c>
      <c r="B301" s="245" t="s">
        <v>129</v>
      </c>
      <c r="C301" s="235" t="s">
        <v>216</v>
      </c>
      <c r="D301" s="245" t="s">
        <v>217</v>
      </c>
      <c r="E301" s="245" t="s">
        <v>218</v>
      </c>
      <c r="F301" s="245" t="s">
        <v>219</v>
      </c>
      <c r="G301" s="246">
        <v>78801895.689999998</v>
      </c>
      <c r="H301" s="246">
        <v>70724010.829999998</v>
      </c>
      <c r="I301" s="246">
        <v>8077884.8600000003</v>
      </c>
      <c r="J301" s="246">
        <v>813470.13</v>
      </c>
      <c r="K301" s="246">
        <v>7264414.7300000004</v>
      </c>
      <c r="L301" s="246">
        <v>14962751.59</v>
      </c>
      <c r="M301" s="246">
        <v>13426812.49</v>
      </c>
      <c r="N301" s="246">
        <v>1535939.1</v>
      </c>
      <c r="O301" s="246">
        <v>147911305.75999999</v>
      </c>
      <c r="P301" s="246">
        <v>118671117.68000001</v>
      </c>
      <c r="Q301" s="246">
        <v>29240188.079999998</v>
      </c>
      <c r="R301" s="246">
        <v>38854012.039999999</v>
      </c>
      <c r="S301" s="246">
        <v>30546633.469999999</v>
      </c>
      <c r="T301" s="246">
        <v>0</v>
      </c>
      <c r="U301" s="237"/>
      <c r="V301" s="237"/>
      <c r="W301" s="237"/>
      <c r="X301" s="237"/>
    </row>
    <row r="302" spans="1:24" ht="15" hidden="1" customHeight="1" outlineLevel="2" x14ac:dyDescent="0.2">
      <c r="A302" s="234">
        <v>274</v>
      </c>
      <c r="B302" s="235" t="s">
        <v>129</v>
      </c>
      <c r="C302" s="235" t="s">
        <v>216</v>
      </c>
      <c r="D302" s="235" t="s">
        <v>217</v>
      </c>
      <c r="E302" s="235" t="s">
        <v>220</v>
      </c>
      <c r="F302" s="235" t="s">
        <v>221</v>
      </c>
      <c r="G302" s="236">
        <v>28272809.059999999</v>
      </c>
      <c r="H302" s="236">
        <v>19730674.530000001</v>
      </c>
      <c r="I302" s="236">
        <v>8542134.5299999993</v>
      </c>
      <c r="J302" s="236">
        <v>600554.47</v>
      </c>
      <c r="K302" s="236">
        <v>7941580.0599999996</v>
      </c>
      <c r="L302" s="236">
        <v>5396533.8799999999</v>
      </c>
      <c r="M302" s="236">
        <v>3766791.1</v>
      </c>
      <c r="N302" s="236">
        <v>1629742.78</v>
      </c>
      <c r="O302" s="236">
        <v>7492546.1900000004</v>
      </c>
      <c r="P302" s="236">
        <v>5060465.37</v>
      </c>
      <c r="Q302" s="236">
        <v>2432080.8199999998</v>
      </c>
      <c r="R302" s="236">
        <v>12603958.130000001</v>
      </c>
      <c r="S302" s="236">
        <v>12603958.130000001</v>
      </c>
      <c r="T302" s="236">
        <v>3000000</v>
      </c>
      <c r="U302" s="237"/>
      <c r="V302" s="237"/>
      <c r="W302" s="237"/>
      <c r="X302" s="237"/>
    </row>
    <row r="303" spans="1:24" ht="15" hidden="1" customHeight="1" outlineLevel="2" x14ac:dyDescent="0.2">
      <c r="A303" s="234">
        <v>275</v>
      </c>
      <c r="B303" s="235" t="s">
        <v>129</v>
      </c>
      <c r="C303" s="235" t="s">
        <v>216</v>
      </c>
      <c r="D303" s="235" t="s">
        <v>217</v>
      </c>
      <c r="E303" s="235" t="s">
        <v>222</v>
      </c>
      <c r="F303" s="235" t="s">
        <v>223</v>
      </c>
      <c r="G303" s="236">
        <v>60058867.549999997</v>
      </c>
      <c r="H303" s="236">
        <v>39821792.390000001</v>
      </c>
      <c r="I303" s="236">
        <v>20237075.16</v>
      </c>
      <c r="J303" s="236">
        <v>1658838.65</v>
      </c>
      <c r="K303" s="236">
        <v>18578236.510000002</v>
      </c>
      <c r="L303" s="236">
        <v>11403861.65</v>
      </c>
      <c r="M303" s="236">
        <v>7562239.4000000004</v>
      </c>
      <c r="N303" s="236">
        <v>3841622.25</v>
      </c>
      <c r="O303" s="236">
        <v>20046193.539999999</v>
      </c>
      <c r="P303" s="236">
        <v>12633741.210000001</v>
      </c>
      <c r="Q303" s="236">
        <v>7412452.3300000001</v>
      </c>
      <c r="R303" s="236">
        <v>31491149.739999998</v>
      </c>
      <c r="S303" s="236">
        <v>31145541.920000002</v>
      </c>
      <c r="T303" s="236">
        <v>5837788.0700000003</v>
      </c>
      <c r="U303" s="237"/>
      <c r="V303" s="237"/>
      <c r="W303" s="237"/>
      <c r="X303" s="237"/>
    </row>
    <row r="304" spans="1:24" ht="15" hidden="1" customHeight="1" outlineLevel="2" x14ac:dyDescent="0.2">
      <c r="A304" s="234">
        <v>276</v>
      </c>
      <c r="B304" s="235" t="s">
        <v>129</v>
      </c>
      <c r="C304" s="235" t="s">
        <v>216</v>
      </c>
      <c r="D304" s="235" t="s">
        <v>217</v>
      </c>
      <c r="E304" s="235" t="s">
        <v>224</v>
      </c>
      <c r="F304" s="235" t="s">
        <v>225</v>
      </c>
      <c r="G304" s="236">
        <v>46938555.5</v>
      </c>
      <c r="H304" s="236">
        <v>30203494.079999998</v>
      </c>
      <c r="I304" s="236">
        <v>16735061.42</v>
      </c>
      <c r="J304" s="236">
        <v>1304038.43</v>
      </c>
      <c r="K304" s="236">
        <v>15431022.99</v>
      </c>
      <c r="L304" s="236">
        <v>8924497.4800000004</v>
      </c>
      <c r="M304" s="236">
        <v>5742521.1200000001</v>
      </c>
      <c r="N304" s="236">
        <v>3181976.36</v>
      </c>
      <c r="O304" s="236">
        <v>11960715.9</v>
      </c>
      <c r="P304" s="236">
        <v>7393766.7999999998</v>
      </c>
      <c r="Q304" s="236">
        <v>4566949.0999999996</v>
      </c>
      <c r="R304" s="236">
        <v>24483986.879999999</v>
      </c>
      <c r="S304" s="236">
        <v>24483986.879999999</v>
      </c>
      <c r="T304" s="236">
        <v>1596781.76</v>
      </c>
      <c r="U304" s="237"/>
      <c r="V304" s="237"/>
      <c r="W304" s="237"/>
      <c r="X304" s="237"/>
    </row>
    <row r="305" spans="1:24" ht="15" hidden="1" customHeight="1" outlineLevel="1" x14ac:dyDescent="0.2">
      <c r="A305" s="239"/>
      <c r="B305" s="240"/>
      <c r="C305" s="241"/>
      <c r="D305" s="242" t="s">
        <v>698</v>
      </c>
      <c r="E305" s="240"/>
      <c r="F305" s="240"/>
      <c r="G305" s="243">
        <f t="shared" ref="G305:T305" si="25">SUBTOTAL(9,G301:G304)</f>
        <v>0</v>
      </c>
      <c r="H305" s="243">
        <f t="shared" si="25"/>
        <v>0</v>
      </c>
      <c r="I305" s="243">
        <f t="shared" si="25"/>
        <v>0</v>
      </c>
      <c r="J305" s="243">
        <f t="shared" si="25"/>
        <v>0</v>
      </c>
      <c r="K305" s="243">
        <f t="shared" si="25"/>
        <v>0</v>
      </c>
      <c r="L305" s="243">
        <f t="shared" si="25"/>
        <v>0</v>
      </c>
      <c r="M305" s="243">
        <f t="shared" si="25"/>
        <v>0</v>
      </c>
      <c r="N305" s="243">
        <f t="shared" si="25"/>
        <v>0</v>
      </c>
      <c r="O305" s="243">
        <f t="shared" si="25"/>
        <v>0</v>
      </c>
      <c r="P305" s="243">
        <f t="shared" si="25"/>
        <v>0</v>
      </c>
      <c r="Q305" s="243">
        <f t="shared" si="25"/>
        <v>0</v>
      </c>
      <c r="R305" s="243">
        <f t="shared" si="25"/>
        <v>0</v>
      </c>
      <c r="S305" s="243">
        <f t="shared" si="25"/>
        <v>0</v>
      </c>
      <c r="T305" s="243">
        <f t="shared" si="25"/>
        <v>0</v>
      </c>
      <c r="U305" s="237"/>
      <c r="V305" s="237"/>
      <c r="W305" s="237"/>
      <c r="X305" s="237"/>
    </row>
    <row r="306" spans="1:24" ht="15" hidden="1" customHeight="1" outlineLevel="2" x14ac:dyDescent="0.2">
      <c r="A306" s="244">
        <v>277</v>
      </c>
      <c r="B306" s="245" t="s">
        <v>699</v>
      </c>
      <c r="C306" s="235" t="s">
        <v>700</v>
      </c>
      <c r="D306" s="245" t="s">
        <v>701</v>
      </c>
      <c r="E306" s="245" t="s">
        <v>702</v>
      </c>
      <c r="F306" s="245" t="s">
        <v>703</v>
      </c>
      <c r="G306" s="246">
        <v>160361527.63</v>
      </c>
      <c r="H306" s="246">
        <v>111150584.73999999</v>
      </c>
      <c r="I306" s="246">
        <v>49210942.890000001</v>
      </c>
      <c r="J306" s="246">
        <v>4757541.72</v>
      </c>
      <c r="K306" s="246">
        <v>44453401.170000002</v>
      </c>
      <c r="L306" s="246">
        <v>31085376.75</v>
      </c>
      <c r="M306" s="246">
        <v>21566531.370000001</v>
      </c>
      <c r="N306" s="246">
        <v>9518845.3800000008</v>
      </c>
      <c r="O306" s="246">
        <v>416587196.24000001</v>
      </c>
      <c r="P306" s="246">
        <v>271908237.88999999</v>
      </c>
      <c r="Q306" s="246">
        <v>144678958.34999999</v>
      </c>
      <c r="R306" s="246">
        <v>203408746.62</v>
      </c>
      <c r="S306" s="246">
        <v>203408746.62</v>
      </c>
      <c r="T306" s="246">
        <v>13757541.720000001</v>
      </c>
      <c r="U306" s="237"/>
      <c r="V306" s="237"/>
      <c r="W306" s="237"/>
      <c r="X306" s="237"/>
    </row>
    <row r="307" spans="1:24" ht="15" hidden="1" customHeight="1" outlineLevel="2" x14ac:dyDescent="0.2">
      <c r="A307" s="234">
        <v>278</v>
      </c>
      <c r="B307" s="235" t="s">
        <v>699</v>
      </c>
      <c r="C307" s="235" t="s">
        <v>700</v>
      </c>
      <c r="D307" s="235" t="s">
        <v>701</v>
      </c>
      <c r="E307" s="235" t="s">
        <v>704</v>
      </c>
      <c r="F307" s="235" t="s">
        <v>705</v>
      </c>
      <c r="G307" s="236">
        <v>100215036.18000001</v>
      </c>
      <c r="H307" s="236">
        <v>64395351.899999999</v>
      </c>
      <c r="I307" s="236">
        <v>35819684.280000001</v>
      </c>
      <c r="J307" s="236">
        <v>2494883.06</v>
      </c>
      <c r="K307" s="236">
        <v>33324801.219999999</v>
      </c>
      <c r="L307" s="236">
        <v>19430153.199999999</v>
      </c>
      <c r="M307" s="236">
        <v>12488795.52</v>
      </c>
      <c r="N307" s="236">
        <v>6941357.6799999997</v>
      </c>
      <c r="O307" s="236">
        <v>85136639.069999993</v>
      </c>
      <c r="P307" s="236">
        <v>53207472.579999998</v>
      </c>
      <c r="Q307" s="236">
        <v>31929166.489999998</v>
      </c>
      <c r="R307" s="236">
        <v>74690208.450000003</v>
      </c>
      <c r="S307" s="236">
        <v>74690208.450000003</v>
      </c>
      <c r="T307" s="236">
        <v>4459784.0599999996</v>
      </c>
      <c r="U307" s="237"/>
      <c r="V307" s="237"/>
      <c r="W307" s="237"/>
      <c r="X307" s="237"/>
    </row>
    <row r="308" spans="1:24" ht="15" hidden="1" customHeight="1" outlineLevel="2" x14ac:dyDescent="0.2">
      <c r="A308" s="234">
        <v>279</v>
      </c>
      <c r="B308" s="235" t="s">
        <v>699</v>
      </c>
      <c r="C308" s="235" t="s">
        <v>700</v>
      </c>
      <c r="D308" s="235" t="s">
        <v>701</v>
      </c>
      <c r="E308" s="235" t="s">
        <v>706</v>
      </c>
      <c r="F308" s="235" t="s">
        <v>707</v>
      </c>
      <c r="G308" s="236">
        <v>121430791.53</v>
      </c>
      <c r="H308" s="236">
        <v>83959118.219999999</v>
      </c>
      <c r="I308" s="236">
        <v>37471673.310000002</v>
      </c>
      <c r="J308" s="236">
        <v>3973591.17</v>
      </c>
      <c r="K308" s="236">
        <v>33498082.140000001</v>
      </c>
      <c r="L308" s="236">
        <v>23501124.920000002</v>
      </c>
      <c r="M308" s="236">
        <v>16257570.51</v>
      </c>
      <c r="N308" s="236">
        <v>7243554.4100000001</v>
      </c>
      <c r="O308" s="236">
        <v>116662101.13</v>
      </c>
      <c r="P308" s="236">
        <v>76688322.269999996</v>
      </c>
      <c r="Q308" s="236">
        <v>39973778.859999999</v>
      </c>
      <c r="R308" s="236">
        <v>84689006.579999998</v>
      </c>
      <c r="S308" s="236">
        <v>75724573.400000006</v>
      </c>
      <c r="T308" s="236">
        <v>3973591.17</v>
      </c>
      <c r="U308" s="237"/>
      <c r="V308" s="237"/>
      <c r="W308" s="237"/>
      <c r="X308" s="237"/>
    </row>
    <row r="309" spans="1:24" ht="15" hidden="1" customHeight="1" outlineLevel="2" x14ac:dyDescent="0.2">
      <c r="A309" s="234">
        <v>280</v>
      </c>
      <c r="B309" s="235" t="s">
        <v>699</v>
      </c>
      <c r="C309" s="235" t="s">
        <v>700</v>
      </c>
      <c r="D309" s="235" t="s">
        <v>701</v>
      </c>
      <c r="E309" s="235" t="s">
        <v>708</v>
      </c>
      <c r="F309" s="235" t="s">
        <v>709</v>
      </c>
      <c r="G309" s="236">
        <v>93976582.489999995</v>
      </c>
      <c r="H309" s="236">
        <v>69509835.519999996</v>
      </c>
      <c r="I309" s="236">
        <v>24466746.969999999</v>
      </c>
      <c r="J309" s="236">
        <v>2836599.06</v>
      </c>
      <c r="K309" s="236">
        <v>21630147.91</v>
      </c>
      <c r="L309" s="236">
        <v>18187770.809999999</v>
      </c>
      <c r="M309" s="236">
        <v>13445923.74</v>
      </c>
      <c r="N309" s="236">
        <v>4741847.07</v>
      </c>
      <c r="O309" s="236">
        <v>91905489.040000007</v>
      </c>
      <c r="P309" s="236">
        <v>64155003.740000002</v>
      </c>
      <c r="Q309" s="236">
        <v>27750485.300000001</v>
      </c>
      <c r="R309" s="236">
        <v>56959079.340000004</v>
      </c>
      <c r="S309" s="236">
        <v>50395023.700000003</v>
      </c>
      <c r="T309" s="236">
        <v>2836599.06</v>
      </c>
      <c r="U309" s="237"/>
      <c r="V309" s="237"/>
      <c r="W309" s="237"/>
      <c r="X309" s="237"/>
    </row>
    <row r="310" spans="1:24" ht="15" hidden="1" customHeight="1" outlineLevel="2" x14ac:dyDescent="0.2">
      <c r="A310" s="234">
        <v>281</v>
      </c>
      <c r="B310" s="235" t="s">
        <v>699</v>
      </c>
      <c r="C310" s="235" t="s">
        <v>700</v>
      </c>
      <c r="D310" s="235" t="s">
        <v>701</v>
      </c>
      <c r="E310" s="235" t="s">
        <v>710</v>
      </c>
      <c r="F310" s="235" t="s">
        <v>711</v>
      </c>
      <c r="G310" s="236">
        <v>43482741.509999998</v>
      </c>
      <c r="H310" s="236">
        <v>24196297.219999999</v>
      </c>
      <c r="I310" s="236">
        <v>19286444.289999999</v>
      </c>
      <c r="J310" s="236">
        <v>922747.47</v>
      </c>
      <c r="K310" s="236">
        <v>18363696.82</v>
      </c>
      <c r="L310" s="236">
        <v>8422233.4700000007</v>
      </c>
      <c r="M310" s="236">
        <v>4686543.96</v>
      </c>
      <c r="N310" s="236">
        <v>3735689.51</v>
      </c>
      <c r="O310" s="236">
        <v>11450234.65</v>
      </c>
      <c r="P310" s="236">
        <v>6143645.8200000003</v>
      </c>
      <c r="Q310" s="236">
        <v>5306588.83</v>
      </c>
      <c r="R310" s="236">
        <v>28328722.629999999</v>
      </c>
      <c r="S310" s="236">
        <v>28328722.629999999</v>
      </c>
      <c r="T310" s="236">
        <v>1678747.47</v>
      </c>
      <c r="U310" s="237"/>
      <c r="V310" s="237"/>
      <c r="W310" s="237"/>
      <c r="X310" s="237"/>
    </row>
    <row r="311" spans="1:24" ht="15" hidden="1" customHeight="1" outlineLevel="2" x14ac:dyDescent="0.2">
      <c r="A311" s="234">
        <v>282</v>
      </c>
      <c r="B311" s="235" t="s">
        <v>699</v>
      </c>
      <c r="C311" s="235" t="s">
        <v>700</v>
      </c>
      <c r="D311" s="235" t="s">
        <v>701</v>
      </c>
      <c r="E311" s="235" t="s">
        <v>712</v>
      </c>
      <c r="F311" s="235" t="s">
        <v>713</v>
      </c>
      <c r="G311" s="236">
        <v>45337653.469999999</v>
      </c>
      <c r="H311" s="236">
        <v>26588293.190000001</v>
      </c>
      <c r="I311" s="236">
        <v>18749360.280000001</v>
      </c>
      <c r="J311" s="236">
        <v>940256.72</v>
      </c>
      <c r="K311" s="236">
        <v>17809103.559999999</v>
      </c>
      <c r="L311" s="236">
        <v>8784048.9399999995</v>
      </c>
      <c r="M311" s="236">
        <v>5149634.32</v>
      </c>
      <c r="N311" s="236">
        <v>3634414.62</v>
      </c>
      <c r="O311" s="236">
        <v>12522891.02</v>
      </c>
      <c r="P311" s="236">
        <v>7156591.4900000002</v>
      </c>
      <c r="Q311" s="236">
        <v>5366299.53</v>
      </c>
      <c r="R311" s="236">
        <v>27750074.43</v>
      </c>
      <c r="S311" s="236">
        <v>27750074.43</v>
      </c>
      <c r="T311" s="236">
        <v>5667317.7199999997</v>
      </c>
      <c r="U311" s="237"/>
      <c r="V311" s="237"/>
      <c r="W311" s="237"/>
      <c r="X311" s="237"/>
    </row>
    <row r="312" spans="1:24" ht="15" hidden="1" customHeight="1" outlineLevel="2" x14ac:dyDescent="0.2">
      <c r="A312" s="234">
        <v>283</v>
      </c>
      <c r="B312" s="235" t="s">
        <v>699</v>
      </c>
      <c r="C312" s="235" t="s">
        <v>700</v>
      </c>
      <c r="D312" s="235" t="s">
        <v>701</v>
      </c>
      <c r="E312" s="235" t="s">
        <v>714</v>
      </c>
      <c r="F312" s="235" t="s">
        <v>715</v>
      </c>
      <c r="G312" s="236">
        <v>26276819.329999998</v>
      </c>
      <c r="H312" s="236">
        <v>15991173.050000001</v>
      </c>
      <c r="I312" s="236">
        <v>10285646.279999999</v>
      </c>
      <c r="J312" s="236">
        <v>318123.89</v>
      </c>
      <c r="K312" s="236">
        <v>9967522.3900000006</v>
      </c>
      <c r="L312" s="236">
        <v>5109419.49</v>
      </c>
      <c r="M312" s="236">
        <v>3109106.88</v>
      </c>
      <c r="N312" s="236">
        <v>2000312.61</v>
      </c>
      <c r="O312" s="236">
        <v>11353711.630000001</v>
      </c>
      <c r="P312" s="236">
        <v>6808944.0700000003</v>
      </c>
      <c r="Q312" s="236">
        <v>4544767.5599999996</v>
      </c>
      <c r="R312" s="236">
        <v>16830726.449999999</v>
      </c>
      <c r="S312" s="236">
        <v>16830726.449999999</v>
      </c>
      <c r="T312" s="236">
        <v>7605445.8899999997</v>
      </c>
      <c r="U312" s="237"/>
      <c r="V312" s="237"/>
      <c r="W312" s="237"/>
      <c r="X312" s="237"/>
    </row>
    <row r="313" spans="1:24" ht="15" hidden="1" customHeight="1" outlineLevel="2" x14ac:dyDescent="0.2">
      <c r="A313" s="234">
        <v>284</v>
      </c>
      <c r="B313" s="235" t="s">
        <v>699</v>
      </c>
      <c r="C313" s="235" t="s">
        <v>700</v>
      </c>
      <c r="D313" s="235" t="s">
        <v>701</v>
      </c>
      <c r="E313" s="235" t="s">
        <v>716</v>
      </c>
      <c r="F313" s="235" t="s">
        <v>717</v>
      </c>
      <c r="G313" s="236">
        <v>63103168.25</v>
      </c>
      <c r="H313" s="236">
        <v>35049451.899999999</v>
      </c>
      <c r="I313" s="236">
        <v>28053716.350000001</v>
      </c>
      <c r="J313" s="236">
        <v>1581175.87</v>
      </c>
      <c r="K313" s="236">
        <v>26472540.48</v>
      </c>
      <c r="L313" s="236">
        <v>12216626.810000001</v>
      </c>
      <c r="M313" s="236">
        <v>6788091.0499999998</v>
      </c>
      <c r="N313" s="236">
        <v>5428535.7599999998</v>
      </c>
      <c r="O313" s="236">
        <v>18117169.780000001</v>
      </c>
      <c r="P313" s="236">
        <v>9743696.0500000007</v>
      </c>
      <c r="Q313" s="236">
        <v>8373473.7300000004</v>
      </c>
      <c r="R313" s="236">
        <v>41855725.840000004</v>
      </c>
      <c r="S313" s="236">
        <v>41855725.840000004</v>
      </c>
      <c r="T313" s="236">
        <v>3088175.87</v>
      </c>
      <c r="U313" s="237"/>
      <c r="V313" s="237"/>
      <c r="W313" s="237"/>
      <c r="X313" s="237"/>
    </row>
    <row r="314" spans="1:24" ht="15" hidden="1" customHeight="1" outlineLevel="2" x14ac:dyDescent="0.2">
      <c r="A314" s="234">
        <v>285</v>
      </c>
      <c r="B314" s="235" t="s">
        <v>699</v>
      </c>
      <c r="C314" s="235" t="s">
        <v>700</v>
      </c>
      <c r="D314" s="235" t="s">
        <v>701</v>
      </c>
      <c r="E314" s="235" t="s">
        <v>718</v>
      </c>
      <c r="F314" s="235" t="s">
        <v>719</v>
      </c>
      <c r="G314" s="236">
        <v>26788446.030000001</v>
      </c>
      <c r="H314" s="236">
        <v>15872362.07</v>
      </c>
      <c r="I314" s="236">
        <v>10916083.960000001</v>
      </c>
      <c r="J314" s="236">
        <v>295539.98</v>
      </c>
      <c r="K314" s="236">
        <v>10620543.98</v>
      </c>
      <c r="L314" s="236">
        <v>5212187.88</v>
      </c>
      <c r="M314" s="236">
        <v>3088253.42</v>
      </c>
      <c r="N314" s="236">
        <v>2123934.46</v>
      </c>
      <c r="O314" s="236">
        <v>10669955.26</v>
      </c>
      <c r="P314" s="236">
        <v>6249616.5099999998</v>
      </c>
      <c r="Q314" s="236">
        <v>4420338.75</v>
      </c>
      <c r="R314" s="236">
        <v>17460357.170000002</v>
      </c>
      <c r="S314" s="236">
        <v>17460357.170000002</v>
      </c>
      <c r="T314" s="236">
        <v>11581141.98</v>
      </c>
      <c r="U314" s="237"/>
      <c r="V314" s="237"/>
      <c r="W314" s="237"/>
      <c r="X314" s="237"/>
    </row>
    <row r="315" spans="1:24" ht="15" hidden="1" customHeight="1" outlineLevel="2" x14ac:dyDescent="0.2">
      <c r="A315" s="234">
        <v>286</v>
      </c>
      <c r="B315" s="235" t="s">
        <v>699</v>
      </c>
      <c r="C315" s="235" t="s">
        <v>700</v>
      </c>
      <c r="D315" s="235" t="s">
        <v>701</v>
      </c>
      <c r="E315" s="235" t="s">
        <v>720</v>
      </c>
      <c r="F315" s="235" t="s">
        <v>721</v>
      </c>
      <c r="G315" s="236">
        <v>64275810.939999998</v>
      </c>
      <c r="H315" s="236">
        <v>30401575.68</v>
      </c>
      <c r="I315" s="236">
        <v>33874235.259999998</v>
      </c>
      <c r="J315" s="236">
        <v>1678568.96</v>
      </c>
      <c r="K315" s="236">
        <v>32195666.300000001</v>
      </c>
      <c r="L315" s="236">
        <v>12439627.9</v>
      </c>
      <c r="M315" s="236">
        <v>5885276.96</v>
      </c>
      <c r="N315" s="236">
        <v>6554350.9400000004</v>
      </c>
      <c r="O315" s="236">
        <v>27141308.5</v>
      </c>
      <c r="P315" s="236">
        <v>12472691.359999999</v>
      </c>
      <c r="Q315" s="236">
        <v>14668617.140000001</v>
      </c>
      <c r="R315" s="236">
        <v>55097203.340000004</v>
      </c>
      <c r="S315" s="236">
        <v>50136063.899999999</v>
      </c>
      <c r="T315" s="236">
        <v>5408344.96</v>
      </c>
      <c r="U315" s="237"/>
      <c r="V315" s="237"/>
      <c r="W315" s="237"/>
      <c r="X315" s="237"/>
    </row>
    <row r="316" spans="1:24" ht="15" hidden="1" customHeight="1" outlineLevel="2" x14ac:dyDescent="0.2">
      <c r="A316" s="234">
        <v>287</v>
      </c>
      <c r="B316" s="235" t="s">
        <v>699</v>
      </c>
      <c r="C316" s="235" t="s">
        <v>700</v>
      </c>
      <c r="D316" s="235" t="s">
        <v>701</v>
      </c>
      <c r="E316" s="235" t="s">
        <v>722</v>
      </c>
      <c r="F316" s="235" t="s">
        <v>723</v>
      </c>
      <c r="G316" s="236">
        <v>29360682.460000001</v>
      </c>
      <c r="H316" s="236">
        <v>9760800.2300000004</v>
      </c>
      <c r="I316" s="236">
        <v>19599882.23</v>
      </c>
      <c r="J316" s="236">
        <v>627241.1</v>
      </c>
      <c r="K316" s="236">
        <v>18972641.129999999</v>
      </c>
      <c r="L316" s="236">
        <v>5682323.7199999997</v>
      </c>
      <c r="M316" s="236">
        <v>1888668.63</v>
      </c>
      <c r="N316" s="236">
        <v>3793655.09</v>
      </c>
      <c r="O316" s="236">
        <v>5330133.6100000003</v>
      </c>
      <c r="P316" s="236">
        <v>1745344.14</v>
      </c>
      <c r="Q316" s="236">
        <v>3584789.47</v>
      </c>
      <c r="R316" s="236">
        <v>26978326.789999999</v>
      </c>
      <c r="S316" s="236">
        <v>22886171.609999999</v>
      </c>
      <c r="T316" s="236">
        <v>1568241.1</v>
      </c>
      <c r="U316" s="237"/>
      <c r="V316" s="237"/>
      <c r="W316" s="237"/>
      <c r="X316" s="237"/>
    </row>
    <row r="317" spans="1:24" ht="15" hidden="1" customHeight="1" outlineLevel="1" x14ac:dyDescent="0.2">
      <c r="A317" s="239"/>
      <c r="B317" s="240"/>
      <c r="C317" s="241"/>
      <c r="D317" s="242" t="s">
        <v>724</v>
      </c>
      <c r="E317" s="240"/>
      <c r="F317" s="240"/>
      <c r="G317" s="243">
        <f t="shared" ref="G317:T317" si="26">SUBTOTAL(9,G306:G316)</f>
        <v>0</v>
      </c>
      <c r="H317" s="243">
        <f t="shared" si="26"/>
        <v>0</v>
      </c>
      <c r="I317" s="243">
        <f t="shared" si="26"/>
        <v>0</v>
      </c>
      <c r="J317" s="243">
        <f t="shared" si="26"/>
        <v>0</v>
      </c>
      <c r="K317" s="243">
        <f t="shared" si="26"/>
        <v>0</v>
      </c>
      <c r="L317" s="243">
        <f t="shared" si="26"/>
        <v>0</v>
      </c>
      <c r="M317" s="243">
        <f t="shared" si="26"/>
        <v>0</v>
      </c>
      <c r="N317" s="243">
        <f t="shared" si="26"/>
        <v>0</v>
      </c>
      <c r="O317" s="243">
        <f t="shared" si="26"/>
        <v>0</v>
      </c>
      <c r="P317" s="243">
        <f t="shared" si="26"/>
        <v>0</v>
      </c>
      <c r="Q317" s="243">
        <f t="shared" si="26"/>
        <v>0</v>
      </c>
      <c r="R317" s="243">
        <f t="shared" si="26"/>
        <v>0</v>
      </c>
      <c r="S317" s="243">
        <f t="shared" si="26"/>
        <v>0</v>
      </c>
      <c r="T317" s="243">
        <f t="shared" si="26"/>
        <v>0</v>
      </c>
      <c r="U317" s="237"/>
      <c r="V317" s="237"/>
      <c r="W317" s="237"/>
      <c r="X317" s="237"/>
    </row>
    <row r="318" spans="1:24" ht="15" hidden="1" customHeight="1" outlineLevel="2" x14ac:dyDescent="0.2">
      <c r="A318" s="244">
        <v>288</v>
      </c>
      <c r="B318" s="245" t="s">
        <v>699</v>
      </c>
      <c r="C318" s="235" t="s">
        <v>725</v>
      </c>
      <c r="D318" s="245" t="s">
        <v>726</v>
      </c>
      <c r="E318" s="245" t="s">
        <v>727</v>
      </c>
      <c r="F318" s="245" t="s">
        <v>728</v>
      </c>
      <c r="G318" s="246">
        <v>108939562.15000001</v>
      </c>
      <c r="H318" s="246">
        <v>64539294.090000004</v>
      </c>
      <c r="I318" s="246">
        <v>44400268.060000002</v>
      </c>
      <c r="J318" s="246">
        <v>0</v>
      </c>
      <c r="K318" s="246">
        <v>44400268.060000002</v>
      </c>
      <c r="L318" s="246">
        <v>21717306.890000001</v>
      </c>
      <c r="M318" s="246">
        <v>12878196.939999999</v>
      </c>
      <c r="N318" s="246">
        <v>8839109.9499999993</v>
      </c>
      <c r="O318" s="246">
        <v>312614569.73000002</v>
      </c>
      <c r="P318" s="246">
        <v>169764791.97</v>
      </c>
      <c r="Q318" s="246">
        <v>142849777.75999999</v>
      </c>
      <c r="R318" s="246">
        <v>196089155.77000001</v>
      </c>
      <c r="S318" s="246">
        <v>172626871.75</v>
      </c>
      <c r="T318" s="246">
        <v>8304184</v>
      </c>
      <c r="U318" s="237"/>
      <c r="V318" s="237"/>
      <c r="W318" s="237"/>
      <c r="X318" s="237"/>
    </row>
    <row r="319" spans="1:24" ht="15" hidden="1" customHeight="1" outlineLevel="2" x14ac:dyDescent="0.2">
      <c r="A319" s="234">
        <v>289</v>
      </c>
      <c r="B319" s="235" t="s">
        <v>699</v>
      </c>
      <c r="C319" s="235" t="s">
        <v>725</v>
      </c>
      <c r="D319" s="235" t="s">
        <v>726</v>
      </c>
      <c r="E319" s="235" t="s">
        <v>729</v>
      </c>
      <c r="F319" s="235" t="s">
        <v>730</v>
      </c>
      <c r="G319" s="236">
        <v>100445342.53</v>
      </c>
      <c r="H319" s="236">
        <v>66562558.920000002</v>
      </c>
      <c r="I319" s="236">
        <v>33882783.609999999</v>
      </c>
      <c r="J319" s="236">
        <v>0</v>
      </c>
      <c r="K319" s="236">
        <v>33882783.609999999</v>
      </c>
      <c r="L319" s="236">
        <v>20023968.219999999</v>
      </c>
      <c r="M319" s="236">
        <v>13273472.16</v>
      </c>
      <c r="N319" s="236">
        <v>6750496.0599999996</v>
      </c>
      <c r="O319" s="236">
        <v>113831416.36</v>
      </c>
      <c r="P319" s="236">
        <v>70316368.920000002</v>
      </c>
      <c r="Q319" s="236">
        <v>43515047.439999998</v>
      </c>
      <c r="R319" s="236">
        <v>84148327.109999999</v>
      </c>
      <c r="S319" s="236">
        <v>83945373.010000005</v>
      </c>
      <c r="T319" s="236">
        <v>2743622</v>
      </c>
      <c r="U319" s="237"/>
      <c r="V319" s="237"/>
      <c r="W319" s="237"/>
      <c r="X319" s="237"/>
    </row>
    <row r="320" spans="1:24" ht="15" hidden="1" customHeight="1" outlineLevel="2" x14ac:dyDescent="0.2">
      <c r="A320" s="234">
        <v>290</v>
      </c>
      <c r="B320" s="235" t="s">
        <v>699</v>
      </c>
      <c r="C320" s="235" t="s">
        <v>725</v>
      </c>
      <c r="D320" s="235" t="s">
        <v>726</v>
      </c>
      <c r="E320" s="235" t="s">
        <v>731</v>
      </c>
      <c r="F320" s="235" t="s">
        <v>732</v>
      </c>
      <c r="G320" s="236">
        <v>41937905.07</v>
      </c>
      <c r="H320" s="236">
        <v>18442581.120000001</v>
      </c>
      <c r="I320" s="236">
        <v>23495323.949999999</v>
      </c>
      <c r="J320" s="236">
        <v>0</v>
      </c>
      <c r="K320" s="236">
        <v>23495323.949999999</v>
      </c>
      <c r="L320" s="236">
        <v>8360400.3600000003</v>
      </c>
      <c r="M320" s="236">
        <v>3677118.51</v>
      </c>
      <c r="N320" s="236">
        <v>4683281.8499999996</v>
      </c>
      <c r="O320" s="236">
        <v>11786471.460000001</v>
      </c>
      <c r="P320" s="236">
        <v>5017706.37</v>
      </c>
      <c r="Q320" s="236">
        <v>6768765.0899999999</v>
      </c>
      <c r="R320" s="236">
        <v>34947370.890000001</v>
      </c>
      <c r="S320" s="236">
        <v>32740695.640000001</v>
      </c>
      <c r="T320" s="236">
        <v>842503</v>
      </c>
      <c r="U320" s="237"/>
      <c r="V320" s="237"/>
      <c r="W320" s="237"/>
      <c r="X320" s="237"/>
    </row>
    <row r="321" spans="1:24" ht="15" hidden="1" customHeight="1" outlineLevel="2" x14ac:dyDescent="0.2">
      <c r="A321" s="234">
        <v>291</v>
      </c>
      <c r="B321" s="235" t="s">
        <v>699</v>
      </c>
      <c r="C321" s="235" t="s">
        <v>725</v>
      </c>
      <c r="D321" s="235" t="s">
        <v>726</v>
      </c>
      <c r="E321" s="235" t="s">
        <v>733</v>
      </c>
      <c r="F321" s="235" t="s">
        <v>734</v>
      </c>
      <c r="G321" s="236">
        <v>18678157.510000002</v>
      </c>
      <c r="H321" s="236">
        <v>9833712.2400000002</v>
      </c>
      <c r="I321" s="236">
        <v>8844445.2699999996</v>
      </c>
      <c r="J321" s="236">
        <v>0</v>
      </c>
      <c r="K321" s="236">
        <v>8844445.2699999996</v>
      </c>
      <c r="L321" s="236">
        <v>3712446.47</v>
      </c>
      <c r="M321" s="236">
        <v>1955018.67</v>
      </c>
      <c r="N321" s="236">
        <v>1757427.8</v>
      </c>
      <c r="O321" s="236">
        <v>8039608.3799999999</v>
      </c>
      <c r="P321" s="236">
        <v>4054208.09</v>
      </c>
      <c r="Q321" s="236">
        <v>3985400.29</v>
      </c>
      <c r="R321" s="236">
        <v>14587273.359999999</v>
      </c>
      <c r="S321" s="236">
        <v>14587273.359999999</v>
      </c>
      <c r="T321" s="236">
        <v>215437</v>
      </c>
      <c r="U321" s="237"/>
      <c r="V321" s="237"/>
      <c r="W321" s="237"/>
      <c r="X321" s="237"/>
    </row>
    <row r="322" spans="1:24" ht="15" hidden="1" customHeight="1" outlineLevel="2" x14ac:dyDescent="0.2">
      <c r="A322" s="234">
        <v>292</v>
      </c>
      <c r="B322" s="235" t="s">
        <v>699</v>
      </c>
      <c r="C322" s="235" t="s">
        <v>725</v>
      </c>
      <c r="D322" s="235" t="s">
        <v>726</v>
      </c>
      <c r="E322" s="235" t="s">
        <v>735</v>
      </c>
      <c r="F322" s="235" t="s">
        <v>736</v>
      </c>
      <c r="G322" s="236">
        <v>56661578.369999997</v>
      </c>
      <c r="H322" s="236">
        <v>27071787.879999999</v>
      </c>
      <c r="I322" s="236">
        <v>29589790.489999998</v>
      </c>
      <c r="J322" s="236">
        <v>0</v>
      </c>
      <c r="K322" s="236">
        <v>29589790.489999998</v>
      </c>
      <c r="L322" s="236">
        <v>11295592.369999999</v>
      </c>
      <c r="M322" s="236">
        <v>5398000</v>
      </c>
      <c r="N322" s="236">
        <v>5897592.3700000001</v>
      </c>
      <c r="O322" s="236">
        <v>22702119</v>
      </c>
      <c r="P322" s="236">
        <v>10576464.119999999</v>
      </c>
      <c r="Q322" s="236">
        <v>12125654.880000001</v>
      </c>
      <c r="R322" s="236">
        <v>47613037.740000002</v>
      </c>
      <c r="S322" s="236">
        <v>42727118.079999998</v>
      </c>
      <c r="T322" s="236">
        <v>6435710</v>
      </c>
      <c r="U322" s="237"/>
      <c r="V322" s="237"/>
      <c r="W322" s="237"/>
      <c r="X322" s="237"/>
    </row>
    <row r="323" spans="1:24" ht="15" hidden="1" customHeight="1" outlineLevel="2" x14ac:dyDescent="0.2">
      <c r="A323" s="234">
        <v>293</v>
      </c>
      <c r="B323" s="235" t="s">
        <v>699</v>
      </c>
      <c r="C323" s="235" t="s">
        <v>725</v>
      </c>
      <c r="D323" s="235" t="s">
        <v>726</v>
      </c>
      <c r="E323" s="235" t="s">
        <v>737</v>
      </c>
      <c r="F323" s="235" t="s">
        <v>738</v>
      </c>
      <c r="G323" s="236">
        <v>17129982.579999998</v>
      </c>
      <c r="H323" s="236">
        <v>8854812.9600000009</v>
      </c>
      <c r="I323" s="236">
        <v>8275169.6200000001</v>
      </c>
      <c r="J323" s="236">
        <v>0</v>
      </c>
      <c r="K323" s="236">
        <v>8275169.6200000001</v>
      </c>
      <c r="L323" s="236">
        <v>3413318.89</v>
      </c>
      <c r="M323" s="236">
        <v>1763957.2</v>
      </c>
      <c r="N323" s="236">
        <v>1649361.69</v>
      </c>
      <c r="O323" s="236">
        <v>6815965.5199999996</v>
      </c>
      <c r="P323" s="236">
        <v>3392009.84</v>
      </c>
      <c r="Q323" s="236">
        <v>3423955.68</v>
      </c>
      <c r="R323" s="236">
        <v>13348486.99</v>
      </c>
      <c r="S323" s="236">
        <v>13348486.99</v>
      </c>
      <c r="T323" s="236">
        <v>398571</v>
      </c>
      <c r="U323" s="237"/>
      <c r="V323" s="237"/>
      <c r="W323" s="237"/>
      <c r="X323" s="237"/>
    </row>
    <row r="324" spans="1:24" ht="15" hidden="1" customHeight="1" outlineLevel="2" x14ac:dyDescent="0.2">
      <c r="A324" s="234">
        <v>294</v>
      </c>
      <c r="B324" s="235" t="s">
        <v>699</v>
      </c>
      <c r="C324" s="235" t="s">
        <v>725</v>
      </c>
      <c r="D324" s="235" t="s">
        <v>726</v>
      </c>
      <c r="E324" s="235" t="s">
        <v>739</v>
      </c>
      <c r="F324" s="235" t="s">
        <v>740</v>
      </c>
      <c r="G324" s="236">
        <v>81019168.239999995</v>
      </c>
      <c r="H324" s="236">
        <v>47460307.899999999</v>
      </c>
      <c r="I324" s="236">
        <v>33558860.340000004</v>
      </c>
      <c r="J324" s="236">
        <v>0</v>
      </c>
      <c r="K324" s="236">
        <v>33558860.340000004</v>
      </c>
      <c r="L324" s="236">
        <v>16151323.779999999</v>
      </c>
      <c r="M324" s="236">
        <v>9460291.9399999995</v>
      </c>
      <c r="N324" s="236">
        <v>6691031.8399999999</v>
      </c>
      <c r="O324" s="236">
        <v>55236995.020000003</v>
      </c>
      <c r="P324" s="236">
        <v>31328392.16</v>
      </c>
      <c r="Q324" s="236">
        <v>23908602.859999999</v>
      </c>
      <c r="R324" s="236">
        <v>64158495.039999999</v>
      </c>
      <c r="S324" s="236">
        <v>58865575.030000001</v>
      </c>
      <c r="T324" s="236">
        <v>3081179</v>
      </c>
      <c r="U324" s="237"/>
      <c r="V324" s="237"/>
      <c r="W324" s="237"/>
      <c r="X324" s="237"/>
    </row>
    <row r="325" spans="1:24" ht="15" hidden="1" customHeight="1" outlineLevel="2" x14ac:dyDescent="0.2">
      <c r="A325" s="234">
        <v>295</v>
      </c>
      <c r="B325" s="235" t="s">
        <v>699</v>
      </c>
      <c r="C325" s="235" t="s">
        <v>725</v>
      </c>
      <c r="D325" s="235" t="s">
        <v>726</v>
      </c>
      <c r="E325" s="235" t="s">
        <v>741</v>
      </c>
      <c r="F325" s="235" t="s">
        <v>742</v>
      </c>
      <c r="G325" s="236">
        <v>49435821.890000001</v>
      </c>
      <c r="H325" s="236">
        <v>27931336.239999998</v>
      </c>
      <c r="I325" s="236">
        <v>21504485.649999999</v>
      </c>
      <c r="J325" s="236">
        <v>0</v>
      </c>
      <c r="K325" s="236">
        <v>21504485.649999999</v>
      </c>
      <c r="L325" s="236">
        <v>9847129.0299999993</v>
      </c>
      <c r="M325" s="236">
        <v>5561895.8700000001</v>
      </c>
      <c r="N325" s="236">
        <v>4285233.16</v>
      </c>
      <c r="O325" s="236">
        <v>18383816.120000001</v>
      </c>
      <c r="P325" s="236">
        <v>10027079.890000001</v>
      </c>
      <c r="Q325" s="236">
        <v>8356736.2300000004</v>
      </c>
      <c r="R325" s="236">
        <v>34146455.039999999</v>
      </c>
      <c r="S325" s="236">
        <v>34146455.039999999</v>
      </c>
      <c r="T325" s="236">
        <v>2381714</v>
      </c>
      <c r="U325" s="237"/>
      <c r="V325" s="237"/>
      <c r="W325" s="237"/>
      <c r="X325" s="237"/>
    </row>
    <row r="326" spans="1:24" ht="15" hidden="1" customHeight="1" outlineLevel="2" x14ac:dyDescent="0.2">
      <c r="A326" s="234">
        <v>296</v>
      </c>
      <c r="B326" s="235" t="s">
        <v>699</v>
      </c>
      <c r="C326" s="235" t="s">
        <v>725</v>
      </c>
      <c r="D326" s="235" t="s">
        <v>726</v>
      </c>
      <c r="E326" s="235" t="s">
        <v>743</v>
      </c>
      <c r="F326" s="235" t="s">
        <v>744</v>
      </c>
      <c r="G326" s="236">
        <v>27471119.100000001</v>
      </c>
      <c r="H326" s="236">
        <v>14571475.689999999</v>
      </c>
      <c r="I326" s="236">
        <v>12899643.41</v>
      </c>
      <c r="J326" s="236">
        <v>0</v>
      </c>
      <c r="K326" s="236">
        <v>12899643.41</v>
      </c>
      <c r="L326" s="236">
        <v>5476419.3399999999</v>
      </c>
      <c r="M326" s="236">
        <v>2904757.75</v>
      </c>
      <c r="N326" s="236">
        <v>2571661.59</v>
      </c>
      <c r="O326" s="236">
        <v>6341134.0499999998</v>
      </c>
      <c r="P326" s="236">
        <v>3257226.56</v>
      </c>
      <c r="Q326" s="236">
        <v>3083907.49</v>
      </c>
      <c r="R326" s="236">
        <v>18555212.489999998</v>
      </c>
      <c r="S326" s="236">
        <v>16955621.43</v>
      </c>
      <c r="T326" s="236">
        <v>575532</v>
      </c>
      <c r="U326" s="237"/>
      <c r="V326" s="237"/>
      <c r="W326" s="237"/>
      <c r="X326" s="237"/>
    </row>
    <row r="327" spans="1:24" ht="15" hidden="1" customHeight="1" outlineLevel="2" x14ac:dyDescent="0.2">
      <c r="A327" s="234">
        <v>297</v>
      </c>
      <c r="B327" s="235" t="s">
        <v>699</v>
      </c>
      <c r="C327" s="235" t="s">
        <v>725</v>
      </c>
      <c r="D327" s="235" t="s">
        <v>726</v>
      </c>
      <c r="E327" s="235" t="s">
        <v>745</v>
      </c>
      <c r="F327" s="235" t="s">
        <v>746</v>
      </c>
      <c r="G327" s="236">
        <v>49605003.939999998</v>
      </c>
      <c r="H327" s="236">
        <v>30763399.010000002</v>
      </c>
      <c r="I327" s="236">
        <v>18841604.93</v>
      </c>
      <c r="J327" s="236">
        <v>0</v>
      </c>
      <c r="K327" s="236">
        <v>18841604.93</v>
      </c>
      <c r="L327" s="236">
        <v>9888850.9600000009</v>
      </c>
      <c r="M327" s="236">
        <v>6130303.0300000003</v>
      </c>
      <c r="N327" s="236">
        <v>3758547.93</v>
      </c>
      <c r="O327" s="236">
        <v>16035901.58</v>
      </c>
      <c r="P327" s="236">
        <v>9724571.9600000009</v>
      </c>
      <c r="Q327" s="236">
        <v>6311329.6200000001</v>
      </c>
      <c r="R327" s="236">
        <v>28911482.48</v>
      </c>
      <c r="S327" s="236">
        <v>27331544.149999999</v>
      </c>
      <c r="T327" s="236">
        <v>1975255</v>
      </c>
      <c r="U327" s="237"/>
      <c r="V327" s="237"/>
      <c r="W327" s="237"/>
      <c r="X327" s="237"/>
    </row>
    <row r="328" spans="1:24" ht="15" hidden="1" customHeight="1" outlineLevel="2" x14ac:dyDescent="0.2">
      <c r="A328" s="234">
        <v>298</v>
      </c>
      <c r="B328" s="235" t="s">
        <v>699</v>
      </c>
      <c r="C328" s="235" t="s">
        <v>725</v>
      </c>
      <c r="D328" s="235" t="s">
        <v>726</v>
      </c>
      <c r="E328" s="235" t="s">
        <v>747</v>
      </c>
      <c r="F328" s="235" t="s">
        <v>748</v>
      </c>
      <c r="G328" s="236">
        <v>53912037.020000003</v>
      </c>
      <c r="H328" s="236">
        <v>19362503.100000001</v>
      </c>
      <c r="I328" s="236">
        <v>34549533.920000002</v>
      </c>
      <c r="J328" s="236">
        <v>0</v>
      </c>
      <c r="K328" s="236">
        <v>34549533.920000002</v>
      </c>
      <c r="L328" s="236">
        <v>10747466.109999999</v>
      </c>
      <c r="M328" s="236">
        <v>3860630.45</v>
      </c>
      <c r="N328" s="236">
        <v>6886835.6600000001</v>
      </c>
      <c r="O328" s="236">
        <v>14407166.390000001</v>
      </c>
      <c r="P328" s="236">
        <v>5039168.45</v>
      </c>
      <c r="Q328" s="236">
        <v>9367997.9399999995</v>
      </c>
      <c r="R328" s="236">
        <v>50804367.520000003</v>
      </c>
      <c r="S328" s="236">
        <v>44245770.340000004</v>
      </c>
      <c r="T328" s="236">
        <v>1114660</v>
      </c>
      <c r="U328" s="237"/>
      <c r="V328" s="237"/>
      <c r="W328" s="237"/>
      <c r="X328" s="237"/>
    </row>
    <row r="329" spans="1:24" ht="15" hidden="1" customHeight="1" outlineLevel="2" x14ac:dyDescent="0.2">
      <c r="A329" s="234">
        <v>299</v>
      </c>
      <c r="B329" s="235" t="s">
        <v>699</v>
      </c>
      <c r="C329" s="235" t="s">
        <v>725</v>
      </c>
      <c r="D329" s="235" t="s">
        <v>726</v>
      </c>
      <c r="E329" s="235" t="s">
        <v>749</v>
      </c>
      <c r="F329" s="235" t="s">
        <v>750</v>
      </c>
      <c r="G329" s="236">
        <v>39353462.799999997</v>
      </c>
      <c r="H329" s="236">
        <v>17105158.079999998</v>
      </c>
      <c r="I329" s="236">
        <v>22248304.719999999</v>
      </c>
      <c r="J329" s="236">
        <v>0</v>
      </c>
      <c r="K329" s="236">
        <v>22248304.719999999</v>
      </c>
      <c r="L329" s="236">
        <v>7845186.9299999997</v>
      </c>
      <c r="M329" s="236">
        <v>3410431.98</v>
      </c>
      <c r="N329" s="236">
        <v>4434754.95</v>
      </c>
      <c r="O329" s="236">
        <v>14444640.5</v>
      </c>
      <c r="P329" s="236">
        <v>5983492.9400000004</v>
      </c>
      <c r="Q329" s="236">
        <v>8461147.5600000005</v>
      </c>
      <c r="R329" s="236">
        <v>35144207.229999997</v>
      </c>
      <c r="S329" s="236">
        <v>33032241.379999999</v>
      </c>
      <c r="T329" s="236">
        <v>751273</v>
      </c>
      <c r="U329" s="237"/>
      <c r="V329" s="237"/>
      <c r="W329" s="237"/>
      <c r="X329" s="237"/>
    </row>
    <row r="330" spans="1:24" ht="15" hidden="1" customHeight="1" outlineLevel="2" x14ac:dyDescent="0.2">
      <c r="A330" s="234">
        <v>300</v>
      </c>
      <c r="B330" s="235" t="s">
        <v>699</v>
      </c>
      <c r="C330" s="235" t="s">
        <v>725</v>
      </c>
      <c r="D330" s="235" t="s">
        <v>726</v>
      </c>
      <c r="E330" s="235" t="s">
        <v>751</v>
      </c>
      <c r="F330" s="235" t="s">
        <v>752</v>
      </c>
      <c r="G330" s="236">
        <v>24171668.809999999</v>
      </c>
      <c r="H330" s="236">
        <v>7276291.0899999999</v>
      </c>
      <c r="I330" s="236">
        <v>16895377.719999999</v>
      </c>
      <c r="J330" s="236">
        <v>0</v>
      </c>
      <c r="K330" s="236">
        <v>16895377.719999999</v>
      </c>
      <c r="L330" s="236">
        <v>4811030.22</v>
      </c>
      <c r="M330" s="236">
        <v>1448855.75</v>
      </c>
      <c r="N330" s="236">
        <v>3362174.47</v>
      </c>
      <c r="O330" s="236">
        <v>10694962.289999999</v>
      </c>
      <c r="P330" s="236">
        <v>3131283.16</v>
      </c>
      <c r="Q330" s="236">
        <v>7563679.1299999999</v>
      </c>
      <c r="R330" s="236">
        <v>27821231.32</v>
      </c>
      <c r="S330" s="236">
        <v>27821231.32</v>
      </c>
      <c r="T330" s="236">
        <v>228949</v>
      </c>
      <c r="U330" s="237"/>
      <c r="V330" s="237"/>
      <c r="W330" s="237"/>
      <c r="X330" s="237"/>
    </row>
    <row r="331" spans="1:24" ht="15" hidden="1" customHeight="1" outlineLevel="2" x14ac:dyDescent="0.2">
      <c r="A331" s="234">
        <v>301</v>
      </c>
      <c r="B331" s="235" t="s">
        <v>699</v>
      </c>
      <c r="C331" s="235" t="s">
        <v>725</v>
      </c>
      <c r="D331" s="235" t="s">
        <v>726</v>
      </c>
      <c r="E331" s="235" t="s">
        <v>753</v>
      </c>
      <c r="F331" s="235" t="s">
        <v>754</v>
      </c>
      <c r="G331" s="236">
        <v>10973670.65</v>
      </c>
      <c r="H331" s="236">
        <v>4130712.77</v>
      </c>
      <c r="I331" s="236">
        <v>6842957.8799999999</v>
      </c>
      <c r="J331" s="236">
        <v>0</v>
      </c>
      <c r="K331" s="236">
        <v>6842957.8799999999</v>
      </c>
      <c r="L331" s="236">
        <v>2179818.2000000002</v>
      </c>
      <c r="M331" s="236">
        <v>820224.08</v>
      </c>
      <c r="N331" s="236">
        <v>1359594.12</v>
      </c>
      <c r="O331" s="236">
        <v>4017520.88</v>
      </c>
      <c r="P331" s="236">
        <v>1482193.15</v>
      </c>
      <c r="Q331" s="236">
        <v>2535327.73</v>
      </c>
      <c r="R331" s="236">
        <v>10737879.73</v>
      </c>
      <c r="S331" s="236">
        <v>10737879.73</v>
      </c>
      <c r="T331" s="236">
        <v>132419</v>
      </c>
      <c r="U331" s="237"/>
      <c r="V331" s="237"/>
      <c r="W331" s="237"/>
      <c r="X331" s="237"/>
    </row>
    <row r="332" spans="1:24" ht="15" hidden="1" customHeight="1" outlineLevel="2" x14ac:dyDescent="0.2">
      <c r="A332" s="234">
        <v>302</v>
      </c>
      <c r="B332" s="235" t="s">
        <v>699</v>
      </c>
      <c r="C332" s="235" t="s">
        <v>725</v>
      </c>
      <c r="D332" s="235" t="s">
        <v>726</v>
      </c>
      <c r="E332" s="235" t="s">
        <v>755</v>
      </c>
      <c r="F332" s="235" t="s">
        <v>756</v>
      </c>
      <c r="G332" s="236">
        <v>36392971.020000003</v>
      </c>
      <c r="H332" s="236">
        <v>14450066.83</v>
      </c>
      <c r="I332" s="236">
        <v>21942904.190000001</v>
      </c>
      <c r="J332" s="236">
        <v>0</v>
      </c>
      <c r="K332" s="236">
        <v>21942904.190000001</v>
      </c>
      <c r="L332" s="236">
        <v>7255007.3099999996</v>
      </c>
      <c r="M332" s="236">
        <v>2879743.85</v>
      </c>
      <c r="N332" s="236">
        <v>4375263.46</v>
      </c>
      <c r="O332" s="236">
        <v>10416725.43</v>
      </c>
      <c r="P332" s="236">
        <v>4065017.32</v>
      </c>
      <c r="Q332" s="236">
        <v>6351708.1100000003</v>
      </c>
      <c r="R332" s="236">
        <v>32669875.760000002</v>
      </c>
      <c r="S332" s="236">
        <v>28930068.739999998</v>
      </c>
      <c r="T332" s="236">
        <v>704895</v>
      </c>
      <c r="U332" s="237"/>
      <c r="V332" s="237"/>
      <c r="W332" s="237"/>
      <c r="X332" s="237"/>
    </row>
    <row r="333" spans="1:24" ht="15" hidden="1" customHeight="1" outlineLevel="2" x14ac:dyDescent="0.2">
      <c r="A333" s="234">
        <v>303</v>
      </c>
      <c r="B333" s="235" t="s">
        <v>699</v>
      </c>
      <c r="C333" s="235" t="s">
        <v>725</v>
      </c>
      <c r="D333" s="235" t="s">
        <v>726</v>
      </c>
      <c r="E333" s="235" t="s">
        <v>757</v>
      </c>
      <c r="F333" s="235" t="s">
        <v>758</v>
      </c>
      <c r="G333" s="236">
        <v>23277631.289999999</v>
      </c>
      <c r="H333" s="236">
        <v>10387795.380000001</v>
      </c>
      <c r="I333" s="236">
        <v>12889835.91</v>
      </c>
      <c r="J333" s="236">
        <v>0</v>
      </c>
      <c r="K333" s="236">
        <v>12889835.91</v>
      </c>
      <c r="L333" s="236">
        <v>4637231.66</v>
      </c>
      <c r="M333" s="236">
        <v>2069107.58</v>
      </c>
      <c r="N333" s="236">
        <v>2568124.08</v>
      </c>
      <c r="O333" s="236">
        <v>6009116.2000000002</v>
      </c>
      <c r="P333" s="236">
        <v>2635056.04</v>
      </c>
      <c r="Q333" s="236">
        <v>3374060.16</v>
      </c>
      <c r="R333" s="236">
        <v>18832020.149999999</v>
      </c>
      <c r="S333" s="236">
        <v>18832020.149999999</v>
      </c>
      <c r="T333" s="236">
        <v>534553</v>
      </c>
      <c r="U333" s="237"/>
      <c r="V333" s="237"/>
      <c r="W333" s="237"/>
      <c r="X333" s="237"/>
    </row>
    <row r="334" spans="1:24" ht="15" hidden="1" customHeight="1" outlineLevel="1" x14ac:dyDescent="0.2">
      <c r="A334" s="239"/>
      <c r="B334" s="240"/>
      <c r="C334" s="241"/>
      <c r="D334" s="242" t="s">
        <v>759</v>
      </c>
      <c r="E334" s="240"/>
      <c r="F334" s="240"/>
      <c r="G334" s="243">
        <f t="shared" ref="G334:T334" si="27">SUBTOTAL(9,G318:G333)</f>
        <v>0</v>
      </c>
      <c r="H334" s="243">
        <f t="shared" si="27"/>
        <v>0</v>
      </c>
      <c r="I334" s="243">
        <f t="shared" si="27"/>
        <v>0</v>
      </c>
      <c r="J334" s="243">
        <f t="shared" si="27"/>
        <v>0</v>
      </c>
      <c r="K334" s="243">
        <f t="shared" si="27"/>
        <v>0</v>
      </c>
      <c r="L334" s="243">
        <f t="shared" si="27"/>
        <v>0</v>
      </c>
      <c r="M334" s="243">
        <f t="shared" si="27"/>
        <v>0</v>
      </c>
      <c r="N334" s="243">
        <f t="shared" si="27"/>
        <v>0</v>
      </c>
      <c r="O334" s="243">
        <f t="shared" si="27"/>
        <v>0</v>
      </c>
      <c r="P334" s="243">
        <f t="shared" si="27"/>
        <v>0</v>
      </c>
      <c r="Q334" s="243">
        <f t="shared" si="27"/>
        <v>0</v>
      </c>
      <c r="R334" s="243">
        <f t="shared" si="27"/>
        <v>0</v>
      </c>
      <c r="S334" s="243">
        <f t="shared" si="27"/>
        <v>0</v>
      </c>
      <c r="T334" s="243">
        <f t="shared" si="27"/>
        <v>0</v>
      </c>
      <c r="U334" s="237"/>
      <c r="V334" s="237"/>
      <c r="W334" s="237"/>
      <c r="X334" s="237"/>
    </row>
    <row r="335" spans="1:24" ht="15" hidden="1" customHeight="1" outlineLevel="2" x14ac:dyDescent="0.2">
      <c r="A335" s="244">
        <v>304</v>
      </c>
      <c r="B335" s="245" t="s">
        <v>699</v>
      </c>
      <c r="C335" s="235" t="s">
        <v>760</v>
      </c>
      <c r="D335" s="245" t="s">
        <v>761</v>
      </c>
      <c r="E335" s="245" t="s">
        <v>762</v>
      </c>
      <c r="F335" s="245" t="s">
        <v>763</v>
      </c>
      <c r="G335" s="246">
        <v>152895717.53</v>
      </c>
      <c r="H335" s="246">
        <v>104109079.52</v>
      </c>
      <c r="I335" s="246">
        <v>48786638.009999998</v>
      </c>
      <c r="J335" s="246">
        <v>0</v>
      </c>
      <c r="K335" s="246">
        <v>48786638.009999998</v>
      </c>
      <c r="L335" s="246">
        <v>28833184.079999998</v>
      </c>
      <c r="M335" s="246">
        <v>19635504.190000001</v>
      </c>
      <c r="N335" s="246">
        <v>9197679.8900000006</v>
      </c>
      <c r="O335" s="246">
        <v>341198080.69</v>
      </c>
      <c r="P335" s="246">
        <v>217149586.28999999</v>
      </c>
      <c r="Q335" s="246">
        <v>124048494.40000001</v>
      </c>
      <c r="R335" s="246">
        <v>182032812.30000001</v>
      </c>
      <c r="S335" s="246">
        <v>182032812.30000001</v>
      </c>
      <c r="T335" s="246">
        <v>7781853</v>
      </c>
      <c r="U335" s="237"/>
      <c r="V335" s="237"/>
      <c r="W335" s="237"/>
      <c r="X335" s="237"/>
    </row>
    <row r="336" spans="1:24" ht="15" hidden="1" customHeight="1" outlineLevel="2" x14ac:dyDescent="0.2">
      <c r="A336" s="234">
        <v>305</v>
      </c>
      <c r="B336" s="235" t="s">
        <v>699</v>
      </c>
      <c r="C336" s="235" t="s">
        <v>760</v>
      </c>
      <c r="D336" s="235" t="s">
        <v>761</v>
      </c>
      <c r="E336" s="235" t="s">
        <v>764</v>
      </c>
      <c r="F336" s="235" t="s">
        <v>765</v>
      </c>
      <c r="G336" s="236">
        <v>132777229.04000001</v>
      </c>
      <c r="H336" s="236">
        <v>76160639.579999998</v>
      </c>
      <c r="I336" s="236">
        <v>56616589.460000001</v>
      </c>
      <c r="J336" s="236">
        <v>0</v>
      </c>
      <c r="K336" s="236">
        <v>56616589.460000001</v>
      </c>
      <c r="L336" s="236">
        <v>25031484.600000001</v>
      </c>
      <c r="M336" s="236">
        <v>14356251.560000001</v>
      </c>
      <c r="N336" s="236">
        <v>10675233.039999999</v>
      </c>
      <c r="O336" s="236">
        <v>103000143.17</v>
      </c>
      <c r="P336" s="236">
        <v>54495750.859999999</v>
      </c>
      <c r="Q336" s="236">
        <v>48504392.310000002</v>
      </c>
      <c r="R336" s="236">
        <v>115796214.81</v>
      </c>
      <c r="S336" s="236">
        <v>115796214.81</v>
      </c>
      <c r="T336" s="236">
        <v>1395037</v>
      </c>
      <c r="U336" s="237"/>
      <c r="V336" s="237"/>
      <c r="W336" s="237"/>
      <c r="X336" s="237"/>
    </row>
    <row r="337" spans="1:24" ht="15" hidden="1" customHeight="1" outlineLevel="2" x14ac:dyDescent="0.2">
      <c r="A337" s="234">
        <v>306</v>
      </c>
      <c r="B337" s="235" t="s">
        <v>699</v>
      </c>
      <c r="C337" s="235" t="s">
        <v>760</v>
      </c>
      <c r="D337" s="235" t="s">
        <v>761</v>
      </c>
      <c r="E337" s="235" t="s">
        <v>766</v>
      </c>
      <c r="F337" s="235" t="s">
        <v>767</v>
      </c>
      <c r="G337" s="236">
        <v>68922350.299999997</v>
      </c>
      <c r="H337" s="236">
        <v>35136092.25</v>
      </c>
      <c r="I337" s="236">
        <v>33786258.049999997</v>
      </c>
      <c r="J337" s="236">
        <v>0</v>
      </c>
      <c r="K337" s="236">
        <v>33786258.049999997</v>
      </c>
      <c r="L337" s="236">
        <v>12934645.98</v>
      </c>
      <c r="M337" s="236">
        <v>6593485.8300000001</v>
      </c>
      <c r="N337" s="236">
        <v>6341160.1500000004</v>
      </c>
      <c r="O337" s="236">
        <v>41654032.789999999</v>
      </c>
      <c r="P337" s="236">
        <v>20767917.920000002</v>
      </c>
      <c r="Q337" s="236">
        <v>20886114.870000001</v>
      </c>
      <c r="R337" s="236">
        <v>61013533.07</v>
      </c>
      <c r="S337" s="236">
        <v>49744394.18</v>
      </c>
      <c r="T337" s="236">
        <v>4674128</v>
      </c>
      <c r="U337" s="237"/>
      <c r="V337" s="237"/>
      <c r="W337" s="237"/>
      <c r="X337" s="237"/>
    </row>
    <row r="338" spans="1:24" ht="15" hidden="1" customHeight="1" outlineLevel="2" x14ac:dyDescent="0.2">
      <c r="A338" s="234">
        <v>307</v>
      </c>
      <c r="B338" s="235" t="s">
        <v>699</v>
      </c>
      <c r="C338" s="235" t="s">
        <v>760</v>
      </c>
      <c r="D338" s="235" t="s">
        <v>761</v>
      </c>
      <c r="E338" s="235" t="s">
        <v>768</v>
      </c>
      <c r="F338" s="235" t="s">
        <v>769</v>
      </c>
      <c r="G338" s="236">
        <v>79214344.599999994</v>
      </c>
      <c r="H338" s="236">
        <v>36329774.68</v>
      </c>
      <c r="I338" s="236">
        <v>42884569.920000002</v>
      </c>
      <c r="J338" s="236">
        <v>0</v>
      </c>
      <c r="K338" s="236">
        <v>42884569.920000002</v>
      </c>
      <c r="L338" s="236">
        <v>14866142.83</v>
      </c>
      <c r="M338" s="236">
        <v>6818474.1200000001</v>
      </c>
      <c r="N338" s="236">
        <v>8047668.71</v>
      </c>
      <c r="O338" s="236">
        <v>35520065.810000002</v>
      </c>
      <c r="P338" s="236">
        <v>15886159.199999999</v>
      </c>
      <c r="Q338" s="236">
        <v>19633906.609999999</v>
      </c>
      <c r="R338" s="236">
        <v>70566145.239999995</v>
      </c>
      <c r="S338" s="236">
        <v>61575776.640000001</v>
      </c>
      <c r="T338" s="236">
        <v>2034979</v>
      </c>
      <c r="U338" s="237"/>
      <c r="V338" s="237"/>
      <c r="W338" s="237"/>
      <c r="X338" s="237"/>
    </row>
    <row r="339" spans="1:24" ht="15" hidden="1" customHeight="1" outlineLevel="2" x14ac:dyDescent="0.2">
      <c r="A339" s="234">
        <v>308</v>
      </c>
      <c r="B339" s="235" t="s">
        <v>699</v>
      </c>
      <c r="C339" s="235" t="s">
        <v>760</v>
      </c>
      <c r="D339" s="235" t="s">
        <v>761</v>
      </c>
      <c r="E339" s="235" t="s">
        <v>770</v>
      </c>
      <c r="F339" s="235" t="s">
        <v>771</v>
      </c>
      <c r="G339" s="236">
        <v>66145116.090000004</v>
      </c>
      <c r="H339" s="236">
        <v>35904813.18</v>
      </c>
      <c r="I339" s="236">
        <v>30240302.91</v>
      </c>
      <c r="J339" s="236">
        <v>0</v>
      </c>
      <c r="K339" s="236">
        <v>30240302.91</v>
      </c>
      <c r="L339" s="236">
        <v>12413442.890000001</v>
      </c>
      <c r="M339" s="236">
        <v>6737599.2000000002</v>
      </c>
      <c r="N339" s="236">
        <v>5675843.6900000004</v>
      </c>
      <c r="O339" s="236">
        <v>22315551.120000001</v>
      </c>
      <c r="P339" s="236">
        <v>11824840.619999999</v>
      </c>
      <c r="Q339" s="236">
        <v>10490710.5</v>
      </c>
      <c r="R339" s="236">
        <v>46406857.100000001</v>
      </c>
      <c r="S339" s="236">
        <v>44447491.159999996</v>
      </c>
      <c r="T339" s="236">
        <v>3580058</v>
      </c>
      <c r="U339" s="237"/>
      <c r="V339" s="237"/>
      <c r="W339" s="237"/>
      <c r="X339" s="237"/>
    </row>
    <row r="340" spans="1:24" ht="15" hidden="1" customHeight="1" outlineLevel="2" x14ac:dyDescent="0.2">
      <c r="A340" s="234">
        <v>309</v>
      </c>
      <c r="B340" s="235" t="s">
        <v>699</v>
      </c>
      <c r="C340" s="235" t="s">
        <v>760</v>
      </c>
      <c r="D340" s="235" t="s">
        <v>761</v>
      </c>
      <c r="E340" s="235" t="s">
        <v>772</v>
      </c>
      <c r="F340" s="235" t="s">
        <v>773</v>
      </c>
      <c r="G340" s="236">
        <v>58588212.140000001</v>
      </c>
      <c r="H340" s="236">
        <v>30775260.379999999</v>
      </c>
      <c r="I340" s="236">
        <v>27812951.760000002</v>
      </c>
      <c r="J340" s="236">
        <v>0</v>
      </c>
      <c r="K340" s="236">
        <v>27812951.760000002</v>
      </c>
      <c r="L340" s="236">
        <v>10995239.99</v>
      </c>
      <c r="M340" s="236">
        <v>5775570.6100000003</v>
      </c>
      <c r="N340" s="236">
        <v>5219669.38</v>
      </c>
      <c r="O340" s="236">
        <v>24514183.190000001</v>
      </c>
      <c r="P340" s="236">
        <v>12477782.01</v>
      </c>
      <c r="Q340" s="236">
        <v>12036401.18</v>
      </c>
      <c r="R340" s="236">
        <v>45069022.32</v>
      </c>
      <c r="S340" s="236">
        <v>41277730.579999998</v>
      </c>
      <c r="T340" s="236">
        <v>600303</v>
      </c>
      <c r="U340" s="237"/>
      <c r="V340" s="237"/>
      <c r="W340" s="237"/>
      <c r="X340" s="237"/>
    </row>
    <row r="341" spans="1:24" ht="15" hidden="1" customHeight="1" outlineLevel="2" x14ac:dyDescent="0.2">
      <c r="A341" s="234">
        <v>310</v>
      </c>
      <c r="B341" s="235" t="s">
        <v>699</v>
      </c>
      <c r="C341" s="235" t="s">
        <v>760</v>
      </c>
      <c r="D341" s="235" t="s">
        <v>761</v>
      </c>
      <c r="E341" s="235" t="s">
        <v>774</v>
      </c>
      <c r="F341" s="235" t="s">
        <v>775</v>
      </c>
      <c r="G341" s="236">
        <v>52581461.340000004</v>
      </c>
      <c r="H341" s="236">
        <v>29960850.870000001</v>
      </c>
      <c r="I341" s="236">
        <v>22620610.469999999</v>
      </c>
      <c r="J341" s="236">
        <v>0</v>
      </c>
      <c r="K341" s="236">
        <v>22620610.469999999</v>
      </c>
      <c r="L341" s="236">
        <v>9867954.0800000001</v>
      </c>
      <c r="M341" s="236">
        <v>5620923.3799999999</v>
      </c>
      <c r="N341" s="236">
        <v>4247030.7</v>
      </c>
      <c r="O341" s="236">
        <v>21428209.640000001</v>
      </c>
      <c r="P341" s="236">
        <v>11892240.75</v>
      </c>
      <c r="Q341" s="236">
        <v>9535968.8900000006</v>
      </c>
      <c r="R341" s="236">
        <v>36403610.060000002</v>
      </c>
      <c r="S341" s="236">
        <v>34922338.340000004</v>
      </c>
      <c r="T341" s="236">
        <v>3165063</v>
      </c>
      <c r="U341" s="237"/>
      <c r="V341" s="237"/>
      <c r="W341" s="237"/>
      <c r="X341" s="237"/>
    </row>
    <row r="342" spans="1:24" ht="15" hidden="1" customHeight="1" outlineLevel="2" x14ac:dyDescent="0.2">
      <c r="A342" s="234">
        <v>311</v>
      </c>
      <c r="B342" s="235" t="s">
        <v>699</v>
      </c>
      <c r="C342" s="235" t="s">
        <v>760</v>
      </c>
      <c r="D342" s="235" t="s">
        <v>761</v>
      </c>
      <c r="E342" s="235" t="s">
        <v>776</v>
      </c>
      <c r="F342" s="235" t="s">
        <v>777</v>
      </c>
      <c r="G342" s="236">
        <v>52617028.909999996</v>
      </c>
      <c r="H342" s="236">
        <v>27829616.809999999</v>
      </c>
      <c r="I342" s="236">
        <v>24787412.100000001</v>
      </c>
      <c r="J342" s="236">
        <v>0</v>
      </c>
      <c r="K342" s="236">
        <v>24787412.100000001</v>
      </c>
      <c r="L342" s="236">
        <v>9874629.0299999993</v>
      </c>
      <c r="M342" s="236">
        <v>5221863.9400000004</v>
      </c>
      <c r="N342" s="236">
        <v>4652765.09</v>
      </c>
      <c r="O342" s="236">
        <v>20233487.879999999</v>
      </c>
      <c r="P342" s="236">
        <v>10500345.25</v>
      </c>
      <c r="Q342" s="236">
        <v>9733142.6300000008</v>
      </c>
      <c r="R342" s="236">
        <v>39173319.82</v>
      </c>
      <c r="S342" s="236">
        <v>38614280.399999999</v>
      </c>
      <c r="T342" s="236">
        <v>2166085</v>
      </c>
      <c r="U342" s="237"/>
      <c r="V342" s="237"/>
      <c r="W342" s="237"/>
      <c r="X342" s="237"/>
    </row>
    <row r="343" spans="1:24" ht="15" hidden="1" customHeight="1" outlineLevel="2" x14ac:dyDescent="0.2">
      <c r="A343" s="234">
        <v>312</v>
      </c>
      <c r="B343" s="235" t="s">
        <v>699</v>
      </c>
      <c r="C343" s="235" t="s">
        <v>760</v>
      </c>
      <c r="D343" s="235" t="s">
        <v>761</v>
      </c>
      <c r="E343" s="235" t="s">
        <v>778</v>
      </c>
      <c r="F343" s="235" t="s">
        <v>779</v>
      </c>
      <c r="G343" s="236">
        <v>101232752.8</v>
      </c>
      <c r="H343" s="236">
        <v>49163365.479999997</v>
      </c>
      <c r="I343" s="236">
        <v>52069387.32</v>
      </c>
      <c r="J343" s="236">
        <v>0</v>
      </c>
      <c r="K343" s="236">
        <v>52069387.32</v>
      </c>
      <c r="L343" s="236">
        <v>18998333.82</v>
      </c>
      <c r="M343" s="236">
        <v>9225986.9399999995</v>
      </c>
      <c r="N343" s="236">
        <v>9772346.8800000008</v>
      </c>
      <c r="O343" s="236">
        <v>53527832.439999998</v>
      </c>
      <c r="P343" s="236">
        <v>25407077.579999998</v>
      </c>
      <c r="Q343" s="236">
        <v>28120754.859999999</v>
      </c>
      <c r="R343" s="236">
        <v>89962489.060000002</v>
      </c>
      <c r="S343" s="236">
        <v>81348919.269999996</v>
      </c>
      <c r="T343" s="236">
        <v>4834272</v>
      </c>
      <c r="U343" s="237"/>
      <c r="V343" s="237"/>
      <c r="W343" s="237"/>
      <c r="X343" s="237"/>
    </row>
    <row r="344" spans="1:24" ht="15" hidden="1" customHeight="1" outlineLevel="2" x14ac:dyDescent="0.2">
      <c r="A344" s="234">
        <v>313</v>
      </c>
      <c r="B344" s="235" t="s">
        <v>699</v>
      </c>
      <c r="C344" s="235" t="s">
        <v>760</v>
      </c>
      <c r="D344" s="235" t="s">
        <v>761</v>
      </c>
      <c r="E344" s="235" t="s">
        <v>780</v>
      </c>
      <c r="F344" s="235" t="s">
        <v>781</v>
      </c>
      <c r="G344" s="236">
        <v>42273535.740000002</v>
      </c>
      <c r="H344" s="236">
        <v>16572979.33</v>
      </c>
      <c r="I344" s="236">
        <v>25700556.41</v>
      </c>
      <c r="J344" s="236">
        <v>0</v>
      </c>
      <c r="K344" s="236">
        <v>25700556.41</v>
      </c>
      <c r="L344" s="236">
        <v>7933467.4000000004</v>
      </c>
      <c r="M344" s="236">
        <v>3111249.68</v>
      </c>
      <c r="N344" s="236">
        <v>4822217.72</v>
      </c>
      <c r="O344" s="236">
        <v>17720034.030000001</v>
      </c>
      <c r="P344" s="236">
        <v>6862269.9900000002</v>
      </c>
      <c r="Q344" s="236">
        <v>10857764.039999999</v>
      </c>
      <c r="R344" s="236">
        <v>41380538.170000002</v>
      </c>
      <c r="S344" s="236">
        <v>37893027.850000001</v>
      </c>
      <c r="T344" s="236">
        <v>881607</v>
      </c>
      <c r="U344" s="237"/>
      <c r="V344" s="237"/>
      <c r="W344" s="237"/>
      <c r="X344" s="237"/>
    </row>
    <row r="345" spans="1:24" ht="15" hidden="1" customHeight="1" outlineLevel="1" x14ac:dyDescent="0.2">
      <c r="A345" s="239"/>
      <c r="B345" s="240"/>
      <c r="C345" s="241"/>
      <c r="D345" s="242" t="s">
        <v>782</v>
      </c>
      <c r="E345" s="240"/>
      <c r="F345" s="240"/>
      <c r="G345" s="243">
        <f t="shared" ref="G345:T345" si="28">SUBTOTAL(9,G335:G344)</f>
        <v>0</v>
      </c>
      <c r="H345" s="243">
        <f t="shared" si="28"/>
        <v>0</v>
      </c>
      <c r="I345" s="243">
        <f t="shared" si="28"/>
        <v>0</v>
      </c>
      <c r="J345" s="243">
        <f t="shared" si="28"/>
        <v>0</v>
      </c>
      <c r="K345" s="243">
        <f t="shared" si="28"/>
        <v>0</v>
      </c>
      <c r="L345" s="243">
        <f t="shared" si="28"/>
        <v>0</v>
      </c>
      <c r="M345" s="243">
        <f t="shared" si="28"/>
        <v>0</v>
      </c>
      <c r="N345" s="243">
        <f t="shared" si="28"/>
        <v>0</v>
      </c>
      <c r="O345" s="243">
        <f t="shared" si="28"/>
        <v>0</v>
      </c>
      <c r="P345" s="243">
        <f t="shared" si="28"/>
        <v>0</v>
      </c>
      <c r="Q345" s="243">
        <f t="shared" si="28"/>
        <v>0</v>
      </c>
      <c r="R345" s="243">
        <f t="shared" si="28"/>
        <v>0</v>
      </c>
      <c r="S345" s="243">
        <f t="shared" si="28"/>
        <v>0</v>
      </c>
      <c r="T345" s="243">
        <f t="shared" si="28"/>
        <v>0</v>
      </c>
      <c r="U345" s="237"/>
      <c r="V345" s="237"/>
      <c r="W345" s="237"/>
      <c r="X345" s="237"/>
    </row>
    <row r="346" spans="1:24" ht="15" hidden="1" customHeight="1" outlineLevel="2" x14ac:dyDescent="0.2">
      <c r="A346" s="244">
        <v>314</v>
      </c>
      <c r="B346" s="245" t="s">
        <v>699</v>
      </c>
      <c r="C346" s="235" t="s">
        <v>783</v>
      </c>
      <c r="D346" s="245" t="s">
        <v>784</v>
      </c>
      <c r="E346" s="245" t="s">
        <v>785</v>
      </c>
      <c r="F346" s="245" t="s">
        <v>786</v>
      </c>
      <c r="G346" s="246">
        <v>194664114.75</v>
      </c>
      <c r="H346" s="246">
        <v>113430027.62</v>
      </c>
      <c r="I346" s="246">
        <v>81234087.129999995</v>
      </c>
      <c r="J346" s="246">
        <v>0</v>
      </c>
      <c r="K346" s="246">
        <v>81234087.129999995</v>
      </c>
      <c r="L346" s="246">
        <v>38505386.119999997</v>
      </c>
      <c r="M346" s="246">
        <v>22437561.93</v>
      </c>
      <c r="N346" s="246">
        <v>16067824.189999999</v>
      </c>
      <c r="O346" s="246">
        <v>486727993.98000002</v>
      </c>
      <c r="P346" s="246">
        <v>252325523.44999999</v>
      </c>
      <c r="Q346" s="246">
        <v>234402470.53</v>
      </c>
      <c r="R346" s="246">
        <v>331704381.85000002</v>
      </c>
      <c r="S346" s="246">
        <v>331704381.85000002</v>
      </c>
      <c r="T346" s="246">
        <v>16889000.050000001</v>
      </c>
      <c r="U346" s="237"/>
      <c r="V346" s="237"/>
      <c r="W346" s="237"/>
      <c r="X346" s="237"/>
    </row>
    <row r="347" spans="1:24" ht="15" hidden="1" customHeight="1" outlineLevel="2" x14ac:dyDescent="0.2">
      <c r="A347" s="234">
        <v>315</v>
      </c>
      <c r="B347" s="235" t="s">
        <v>699</v>
      </c>
      <c r="C347" s="235" t="s">
        <v>783</v>
      </c>
      <c r="D347" s="235" t="s">
        <v>784</v>
      </c>
      <c r="E347" s="235" t="s">
        <v>787</v>
      </c>
      <c r="F347" s="235" t="s">
        <v>788</v>
      </c>
      <c r="G347" s="236">
        <v>94359401.519999996</v>
      </c>
      <c r="H347" s="236">
        <v>41363599.350000001</v>
      </c>
      <c r="I347" s="236">
        <v>52995802.170000002</v>
      </c>
      <c r="J347" s="236">
        <v>0</v>
      </c>
      <c r="K347" s="236">
        <v>52995802.170000002</v>
      </c>
      <c r="L347" s="236">
        <v>18670192.129999999</v>
      </c>
      <c r="M347" s="236">
        <v>8185802.4699999997</v>
      </c>
      <c r="N347" s="236">
        <v>10484389.66</v>
      </c>
      <c r="O347" s="236">
        <v>36024739.82</v>
      </c>
      <c r="P347" s="236">
        <v>15314326.18</v>
      </c>
      <c r="Q347" s="236">
        <v>20710413.640000001</v>
      </c>
      <c r="R347" s="236">
        <v>84190605.469999999</v>
      </c>
      <c r="S347" s="236">
        <v>81637477.959999993</v>
      </c>
      <c r="T347" s="236">
        <v>3780326</v>
      </c>
      <c r="U347" s="237"/>
      <c r="V347" s="237"/>
      <c r="W347" s="237"/>
      <c r="X347" s="237"/>
    </row>
    <row r="348" spans="1:24" ht="15" hidden="1" customHeight="1" outlineLevel="2" x14ac:dyDescent="0.2">
      <c r="A348" s="234">
        <v>316</v>
      </c>
      <c r="B348" s="235" t="s">
        <v>699</v>
      </c>
      <c r="C348" s="235" t="s">
        <v>783</v>
      </c>
      <c r="D348" s="235" t="s">
        <v>784</v>
      </c>
      <c r="E348" s="235" t="s">
        <v>789</v>
      </c>
      <c r="F348" s="235" t="s">
        <v>790</v>
      </c>
      <c r="G348" s="236">
        <v>50697624.359999999</v>
      </c>
      <c r="H348" s="236">
        <v>25043437.399999999</v>
      </c>
      <c r="I348" s="236">
        <v>25654186.960000001</v>
      </c>
      <c r="J348" s="236">
        <v>0</v>
      </c>
      <c r="K348" s="236">
        <v>25654186.960000001</v>
      </c>
      <c r="L348" s="236">
        <v>10031161.41</v>
      </c>
      <c r="M348" s="236">
        <v>4957244.38</v>
      </c>
      <c r="N348" s="236">
        <v>5073917.03</v>
      </c>
      <c r="O348" s="236">
        <v>19045933.52</v>
      </c>
      <c r="P348" s="236">
        <v>8971365.2200000007</v>
      </c>
      <c r="Q348" s="236">
        <v>10074568.300000001</v>
      </c>
      <c r="R348" s="236">
        <v>40802672.289999999</v>
      </c>
      <c r="S348" s="236">
        <v>35187865.939999998</v>
      </c>
      <c r="T348" s="236">
        <v>2194011.83</v>
      </c>
      <c r="U348" s="237"/>
      <c r="V348" s="237"/>
      <c r="W348" s="237"/>
      <c r="X348" s="237"/>
    </row>
    <row r="349" spans="1:24" ht="15" hidden="1" customHeight="1" outlineLevel="2" x14ac:dyDescent="0.2">
      <c r="A349" s="234">
        <v>317</v>
      </c>
      <c r="B349" s="235" t="s">
        <v>699</v>
      </c>
      <c r="C349" s="235" t="s">
        <v>783</v>
      </c>
      <c r="D349" s="235" t="s">
        <v>784</v>
      </c>
      <c r="E349" s="235" t="s">
        <v>791</v>
      </c>
      <c r="F349" s="235" t="s">
        <v>792</v>
      </c>
      <c r="G349" s="236">
        <v>45676788.770000003</v>
      </c>
      <c r="H349" s="236">
        <v>31575252.84</v>
      </c>
      <c r="I349" s="236">
        <v>14101535.93</v>
      </c>
      <c r="J349" s="236">
        <v>0</v>
      </c>
      <c r="K349" s="236">
        <v>14101535.93</v>
      </c>
      <c r="L349" s="236">
        <v>9037726.0600000005</v>
      </c>
      <c r="M349" s="236">
        <v>6248325.5</v>
      </c>
      <c r="N349" s="236">
        <v>2789400.56</v>
      </c>
      <c r="O349" s="236">
        <v>14503818.58</v>
      </c>
      <c r="P349" s="236">
        <v>9837180.6600000001</v>
      </c>
      <c r="Q349" s="236">
        <v>4666637.92</v>
      </c>
      <c r="R349" s="236">
        <v>21557574.41</v>
      </c>
      <c r="S349" s="236">
        <v>21280200.390000001</v>
      </c>
      <c r="T349" s="236">
        <v>4125927</v>
      </c>
      <c r="U349" s="237"/>
      <c r="V349" s="237"/>
      <c r="W349" s="237"/>
      <c r="X349" s="237"/>
    </row>
    <row r="350" spans="1:24" ht="15" hidden="1" customHeight="1" outlineLevel="2" x14ac:dyDescent="0.2">
      <c r="A350" s="234">
        <v>318</v>
      </c>
      <c r="B350" s="235" t="s">
        <v>699</v>
      </c>
      <c r="C350" s="235" t="s">
        <v>783</v>
      </c>
      <c r="D350" s="235" t="s">
        <v>784</v>
      </c>
      <c r="E350" s="235" t="s">
        <v>793</v>
      </c>
      <c r="F350" s="235" t="s">
        <v>794</v>
      </c>
      <c r="G350" s="236">
        <v>42891614.479999997</v>
      </c>
      <c r="H350" s="236">
        <v>24498776.190000001</v>
      </c>
      <c r="I350" s="236">
        <v>18392838.289999999</v>
      </c>
      <c r="J350" s="236">
        <v>0</v>
      </c>
      <c r="K350" s="236">
        <v>18392838.289999999</v>
      </c>
      <c r="L350" s="236">
        <v>8486644.3699999992</v>
      </c>
      <c r="M350" s="236">
        <v>4846574.0999999996</v>
      </c>
      <c r="N350" s="236">
        <v>3640070.27</v>
      </c>
      <c r="O350" s="236">
        <v>10862554.970000001</v>
      </c>
      <c r="P350" s="236">
        <v>6108739.71</v>
      </c>
      <c r="Q350" s="236">
        <v>4753815.26</v>
      </c>
      <c r="R350" s="236">
        <v>26786723.82</v>
      </c>
      <c r="S350" s="236">
        <v>26173267.98</v>
      </c>
      <c r="T350" s="236">
        <v>1957331.73</v>
      </c>
      <c r="U350" s="237"/>
      <c r="V350" s="237"/>
      <c r="W350" s="237"/>
      <c r="X350" s="237"/>
    </row>
    <row r="351" spans="1:24" ht="15" hidden="1" customHeight="1" outlineLevel="2" x14ac:dyDescent="0.2">
      <c r="A351" s="234">
        <v>319</v>
      </c>
      <c r="B351" s="235" t="s">
        <v>699</v>
      </c>
      <c r="C351" s="235" t="s">
        <v>783</v>
      </c>
      <c r="D351" s="235" t="s">
        <v>784</v>
      </c>
      <c r="E351" s="235" t="s">
        <v>795</v>
      </c>
      <c r="F351" s="235" t="s">
        <v>796</v>
      </c>
      <c r="G351" s="236">
        <v>59914503.649999999</v>
      </c>
      <c r="H351" s="236">
        <v>26878479.300000001</v>
      </c>
      <c r="I351" s="236">
        <v>33036024.350000001</v>
      </c>
      <c r="J351" s="236">
        <v>0</v>
      </c>
      <c r="K351" s="236">
        <v>33036024.350000001</v>
      </c>
      <c r="L351" s="236">
        <v>11854836.689999999</v>
      </c>
      <c r="M351" s="236">
        <v>5316498.76</v>
      </c>
      <c r="N351" s="236">
        <v>6538337.9299999997</v>
      </c>
      <c r="O351" s="236">
        <v>12238620.83</v>
      </c>
      <c r="P351" s="236">
        <v>5271538.9400000004</v>
      </c>
      <c r="Q351" s="236">
        <v>6967081.8899999997</v>
      </c>
      <c r="R351" s="236">
        <v>46541444.170000002</v>
      </c>
      <c r="S351" s="236">
        <v>37986019.719999999</v>
      </c>
      <c r="T351" s="236">
        <v>2492237.63</v>
      </c>
      <c r="U351" s="237"/>
      <c r="V351" s="237"/>
      <c r="W351" s="237"/>
      <c r="X351" s="237"/>
    </row>
    <row r="352" spans="1:24" ht="15" hidden="1" customHeight="1" outlineLevel="2" x14ac:dyDescent="0.2">
      <c r="A352" s="234">
        <v>320</v>
      </c>
      <c r="B352" s="235" t="s">
        <v>699</v>
      </c>
      <c r="C352" s="235" t="s">
        <v>783</v>
      </c>
      <c r="D352" s="235" t="s">
        <v>784</v>
      </c>
      <c r="E352" s="235" t="s">
        <v>797</v>
      </c>
      <c r="F352" s="235" t="s">
        <v>798</v>
      </c>
      <c r="G352" s="236">
        <v>116333871.26000001</v>
      </c>
      <c r="H352" s="236">
        <v>45771840.82</v>
      </c>
      <c r="I352" s="236">
        <v>70562030.439999998</v>
      </c>
      <c r="J352" s="236">
        <v>0</v>
      </c>
      <c r="K352" s="236">
        <v>70562030.439999998</v>
      </c>
      <c r="L352" s="236">
        <v>23018116.829999998</v>
      </c>
      <c r="M352" s="236">
        <v>9056335.6600000001</v>
      </c>
      <c r="N352" s="236">
        <v>13961781.17</v>
      </c>
      <c r="O352" s="236">
        <v>64320588.850000001</v>
      </c>
      <c r="P352" s="236">
        <v>22975394.52</v>
      </c>
      <c r="Q352" s="236">
        <v>41345194.329999998</v>
      </c>
      <c r="R352" s="236">
        <v>125869005.94</v>
      </c>
      <c r="S352" s="236">
        <v>107183298.26000001</v>
      </c>
      <c r="T352" s="236">
        <v>4664772.17</v>
      </c>
      <c r="U352" s="237"/>
      <c r="V352" s="237"/>
      <c r="W352" s="237"/>
      <c r="X352" s="237"/>
    </row>
    <row r="353" spans="1:24" ht="15" hidden="1" customHeight="1" outlineLevel="2" x14ac:dyDescent="0.2">
      <c r="A353" s="234">
        <v>321</v>
      </c>
      <c r="B353" s="235" t="s">
        <v>699</v>
      </c>
      <c r="C353" s="235" t="s">
        <v>783</v>
      </c>
      <c r="D353" s="235" t="s">
        <v>784</v>
      </c>
      <c r="E353" s="235" t="s">
        <v>799</v>
      </c>
      <c r="F353" s="235" t="s">
        <v>800</v>
      </c>
      <c r="G353" s="236">
        <v>35281137.909999996</v>
      </c>
      <c r="H353" s="236">
        <v>21762334.539999999</v>
      </c>
      <c r="I353" s="236">
        <v>13518803.369999999</v>
      </c>
      <c r="J353" s="236">
        <v>0</v>
      </c>
      <c r="K353" s="236">
        <v>13518803.369999999</v>
      </c>
      <c r="L353" s="236">
        <v>6980816.0300000003</v>
      </c>
      <c r="M353" s="236">
        <v>4304434.59</v>
      </c>
      <c r="N353" s="236">
        <v>2676381.44</v>
      </c>
      <c r="O353" s="236">
        <v>9092752.4000000004</v>
      </c>
      <c r="P353" s="236">
        <v>4723177.87</v>
      </c>
      <c r="Q353" s="236">
        <v>4369574.53</v>
      </c>
      <c r="R353" s="236">
        <v>20564759.34</v>
      </c>
      <c r="S353" s="236">
        <v>19149494.289999999</v>
      </c>
      <c r="T353" s="236">
        <v>1758535.65</v>
      </c>
      <c r="U353" s="237"/>
      <c r="V353" s="237"/>
      <c r="W353" s="237"/>
      <c r="X353" s="237"/>
    </row>
    <row r="354" spans="1:24" ht="15" hidden="1" customHeight="1" outlineLevel="2" x14ac:dyDescent="0.2">
      <c r="A354" s="234">
        <v>322</v>
      </c>
      <c r="B354" s="235" t="s">
        <v>699</v>
      </c>
      <c r="C354" s="235" t="s">
        <v>783</v>
      </c>
      <c r="D354" s="235" t="s">
        <v>784</v>
      </c>
      <c r="E354" s="235" t="s">
        <v>801</v>
      </c>
      <c r="F354" s="235" t="s">
        <v>802</v>
      </c>
      <c r="G354" s="236">
        <v>27043378.27</v>
      </c>
      <c r="H354" s="236">
        <v>17800980.960000001</v>
      </c>
      <c r="I354" s="236">
        <v>9242397.3100000005</v>
      </c>
      <c r="J354" s="236">
        <v>0</v>
      </c>
      <c r="K354" s="236">
        <v>9242397.3100000005</v>
      </c>
      <c r="L354" s="236">
        <v>5342228.4800000004</v>
      </c>
      <c r="M354" s="236">
        <v>3516142.44</v>
      </c>
      <c r="N354" s="236">
        <v>1826086.04</v>
      </c>
      <c r="O354" s="236">
        <v>9317746.5999999996</v>
      </c>
      <c r="P354" s="236">
        <v>5876553.5999999996</v>
      </c>
      <c r="Q354" s="236">
        <v>3441193</v>
      </c>
      <c r="R354" s="236">
        <v>14509676.35</v>
      </c>
      <c r="S354" s="236">
        <v>14509676.35</v>
      </c>
      <c r="T354" s="236">
        <v>1455906.94</v>
      </c>
      <c r="U354" s="237"/>
      <c r="V354" s="237"/>
      <c r="W354" s="237"/>
      <c r="X354" s="237"/>
    </row>
    <row r="355" spans="1:24" ht="15" hidden="1" customHeight="1" outlineLevel="1" x14ac:dyDescent="0.2">
      <c r="A355" s="239"/>
      <c r="B355" s="240"/>
      <c r="C355" s="241"/>
      <c r="D355" s="242" t="s">
        <v>803</v>
      </c>
      <c r="E355" s="240"/>
      <c r="F355" s="240"/>
      <c r="G355" s="243">
        <f t="shared" ref="G355:T355" si="29">SUBTOTAL(9,G346:G354)</f>
        <v>0</v>
      </c>
      <c r="H355" s="243">
        <f t="shared" si="29"/>
        <v>0</v>
      </c>
      <c r="I355" s="243">
        <f t="shared" si="29"/>
        <v>0</v>
      </c>
      <c r="J355" s="243">
        <f t="shared" si="29"/>
        <v>0</v>
      </c>
      <c r="K355" s="243">
        <f t="shared" si="29"/>
        <v>0</v>
      </c>
      <c r="L355" s="243">
        <f t="shared" si="29"/>
        <v>0</v>
      </c>
      <c r="M355" s="243">
        <f t="shared" si="29"/>
        <v>0</v>
      </c>
      <c r="N355" s="243">
        <f t="shared" si="29"/>
        <v>0</v>
      </c>
      <c r="O355" s="243">
        <f t="shared" si="29"/>
        <v>0</v>
      </c>
      <c r="P355" s="243">
        <f t="shared" si="29"/>
        <v>0</v>
      </c>
      <c r="Q355" s="243">
        <f t="shared" si="29"/>
        <v>0</v>
      </c>
      <c r="R355" s="243">
        <f t="shared" si="29"/>
        <v>0</v>
      </c>
      <c r="S355" s="243">
        <f t="shared" si="29"/>
        <v>0</v>
      </c>
      <c r="T355" s="243">
        <f t="shared" si="29"/>
        <v>0</v>
      </c>
      <c r="U355" s="237"/>
      <c r="V355" s="237"/>
      <c r="W355" s="237"/>
      <c r="X355" s="237"/>
    </row>
    <row r="356" spans="1:24" ht="15" hidden="1" customHeight="1" outlineLevel="2" x14ac:dyDescent="0.2">
      <c r="A356" s="244">
        <v>323</v>
      </c>
      <c r="B356" s="245" t="s">
        <v>699</v>
      </c>
      <c r="C356" s="235" t="s">
        <v>804</v>
      </c>
      <c r="D356" s="245" t="s">
        <v>805</v>
      </c>
      <c r="E356" s="245" t="s">
        <v>806</v>
      </c>
      <c r="F356" s="245" t="s">
        <v>807</v>
      </c>
      <c r="G356" s="246">
        <v>163315949.44</v>
      </c>
      <c r="H356" s="246">
        <v>114406133.09</v>
      </c>
      <c r="I356" s="246">
        <v>48909816.350000001</v>
      </c>
      <c r="J356" s="246">
        <v>0</v>
      </c>
      <c r="K356" s="246">
        <v>48909816.350000001</v>
      </c>
      <c r="L356" s="246">
        <v>32686911.870000001</v>
      </c>
      <c r="M356" s="246">
        <v>22881226.620000001</v>
      </c>
      <c r="N356" s="246">
        <v>9805685.25</v>
      </c>
      <c r="O356" s="246">
        <v>283651943.54000002</v>
      </c>
      <c r="P356" s="246">
        <v>166177184.28999999</v>
      </c>
      <c r="Q356" s="246">
        <v>117474759.25</v>
      </c>
      <c r="R356" s="246">
        <v>176190260.84999999</v>
      </c>
      <c r="S356" s="246">
        <v>148222399.91</v>
      </c>
      <c r="T356" s="246">
        <v>16768110</v>
      </c>
      <c r="U356" s="237"/>
      <c r="V356" s="237"/>
      <c r="W356" s="237"/>
      <c r="X356" s="237"/>
    </row>
    <row r="357" spans="1:24" ht="15" hidden="1" customHeight="1" outlineLevel="2" x14ac:dyDescent="0.2">
      <c r="A357" s="234">
        <v>324</v>
      </c>
      <c r="B357" s="235" t="s">
        <v>699</v>
      </c>
      <c r="C357" s="235" t="s">
        <v>804</v>
      </c>
      <c r="D357" s="235" t="s">
        <v>805</v>
      </c>
      <c r="E357" s="235" t="s">
        <v>808</v>
      </c>
      <c r="F357" s="235" t="s">
        <v>809</v>
      </c>
      <c r="G357" s="236">
        <v>128450253.95999999</v>
      </c>
      <c r="H357" s="236">
        <v>65044317.82</v>
      </c>
      <c r="I357" s="236">
        <v>63405936.140000001</v>
      </c>
      <c r="J357" s="236">
        <v>0</v>
      </c>
      <c r="K357" s="236">
        <v>63405936.140000001</v>
      </c>
      <c r="L357" s="236">
        <v>25658478.699999999</v>
      </c>
      <c r="M357" s="236">
        <v>12996072.15</v>
      </c>
      <c r="N357" s="236">
        <v>12662406.550000001</v>
      </c>
      <c r="O357" s="236">
        <v>113277434.36</v>
      </c>
      <c r="P357" s="236">
        <v>49873706.030000001</v>
      </c>
      <c r="Q357" s="236">
        <v>63403728.329999998</v>
      </c>
      <c r="R357" s="236">
        <v>139472071.02000001</v>
      </c>
      <c r="S357" s="236">
        <v>139472071.02000001</v>
      </c>
      <c r="T357" s="236">
        <v>4989795</v>
      </c>
      <c r="U357" s="237"/>
      <c r="V357" s="237"/>
      <c r="W357" s="237"/>
      <c r="X357" s="237"/>
    </row>
    <row r="358" spans="1:24" ht="15" hidden="1" customHeight="1" outlineLevel="1" x14ac:dyDescent="0.2">
      <c r="A358" s="239"/>
      <c r="B358" s="240"/>
      <c r="C358" s="241"/>
      <c r="D358" s="242" t="s">
        <v>810</v>
      </c>
      <c r="E358" s="240"/>
      <c r="F358" s="240"/>
      <c r="G358" s="243">
        <f t="shared" ref="G358:T358" si="30">SUBTOTAL(9,G356:G357)</f>
        <v>0</v>
      </c>
      <c r="H358" s="243">
        <f t="shared" si="30"/>
        <v>0</v>
      </c>
      <c r="I358" s="243">
        <f t="shared" si="30"/>
        <v>0</v>
      </c>
      <c r="J358" s="243">
        <f t="shared" si="30"/>
        <v>0</v>
      </c>
      <c r="K358" s="243">
        <f t="shared" si="30"/>
        <v>0</v>
      </c>
      <c r="L358" s="243">
        <f t="shared" si="30"/>
        <v>0</v>
      </c>
      <c r="M358" s="243">
        <f t="shared" si="30"/>
        <v>0</v>
      </c>
      <c r="N358" s="243">
        <f t="shared" si="30"/>
        <v>0</v>
      </c>
      <c r="O358" s="243">
        <f t="shared" si="30"/>
        <v>0</v>
      </c>
      <c r="P358" s="243">
        <f t="shared" si="30"/>
        <v>0</v>
      </c>
      <c r="Q358" s="243">
        <f t="shared" si="30"/>
        <v>0</v>
      </c>
      <c r="R358" s="243">
        <f t="shared" si="30"/>
        <v>0</v>
      </c>
      <c r="S358" s="243">
        <f t="shared" si="30"/>
        <v>0</v>
      </c>
      <c r="T358" s="243">
        <f t="shared" si="30"/>
        <v>0</v>
      </c>
      <c r="U358" s="237"/>
      <c r="V358" s="237"/>
      <c r="W358" s="237"/>
      <c r="X358" s="237"/>
    </row>
    <row r="359" spans="1:24" ht="15" hidden="1" customHeight="1" outlineLevel="2" x14ac:dyDescent="0.2">
      <c r="A359" s="244">
        <v>325</v>
      </c>
      <c r="B359" s="245" t="s">
        <v>699</v>
      </c>
      <c r="C359" s="235" t="s">
        <v>811</v>
      </c>
      <c r="D359" s="245" t="s">
        <v>812</v>
      </c>
      <c r="E359" s="245" t="s">
        <v>813</v>
      </c>
      <c r="F359" s="245" t="s">
        <v>814</v>
      </c>
      <c r="G359" s="246">
        <v>99889719.390000001</v>
      </c>
      <c r="H359" s="246">
        <v>80614089.790000007</v>
      </c>
      <c r="I359" s="246">
        <v>19275629.600000001</v>
      </c>
      <c r="J359" s="246">
        <v>0</v>
      </c>
      <c r="K359" s="246">
        <v>19275629.600000001</v>
      </c>
      <c r="L359" s="246">
        <v>18958058.170000002</v>
      </c>
      <c r="M359" s="246">
        <v>15302627.5</v>
      </c>
      <c r="N359" s="246">
        <v>3655430.67</v>
      </c>
      <c r="O359" s="246">
        <v>121545051.34999999</v>
      </c>
      <c r="P359" s="246">
        <v>93942184.709999993</v>
      </c>
      <c r="Q359" s="246">
        <v>27602866.640000001</v>
      </c>
      <c r="R359" s="246">
        <v>50533926.909999996</v>
      </c>
      <c r="S359" s="246">
        <v>50533926.909999996</v>
      </c>
      <c r="T359" s="246">
        <v>37539243</v>
      </c>
      <c r="U359" s="237"/>
      <c r="V359" s="237"/>
      <c r="W359" s="237"/>
      <c r="X359" s="237"/>
    </row>
    <row r="360" spans="1:24" ht="15" hidden="1" customHeight="1" outlineLevel="2" x14ac:dyDescent="0.2">
      <c r="A360" s="234">
        <v>326</v>
      </c>
      <c r="B360" s="235" t="s">
        <v>699</v>
      </c>
      <c r="C360" s="235" t="s">
        <v>811</v>
      </c>
      <c r="D360" s="235" t="s">
        <v>812</v>
      </c>
      <c r="E360" s="235" t="s">
        <v>815</v>
      </c>
      <c r="F360" s="235" t="s">
        <v>816</v>
      </c>
      <c r="G360" s="236">
        <v>56163668.5</v>
      </c>
      <c r="H360" s="236">
        <v>39034398.460000001</v>
      </c>
      <c r="I360" s="236">
        <v>17129270.039999999</v>
      </c>
      <c r="J360" s="236">
        <v>0</v>
      </c>
      <c r="K360" s="236">
        <v>17129270.039999999</v>
      </c>
      <c r="L360" s="236">
        <v>10771993.26</v>
      </c>
      <c r="M360" s="236">
        <v>7487513.0599999996</v>
      </c>
      <c r="N360" s="236">
        <v>3284480.2</v>
      </c>
      <c r="O360" s="236">
        <v>23934446.079999998</v>
      </c>
      <c r="P360" s="236">
        <v>16345536.48</v>
      </c>
      <c r="Q360" s="236">
        <v>7588909.5999999996</v>
      </c>
      <c r="R360" s="236">
        <v>28002659.84</v>
      </c>
      <c r="S360" s="236">
        <v>28002659.84</v>
      </c>
      <c r="T360" s="236">
        <v>1415205</v>
      </c>
      <c r="U360" s="237"/>
      <c r="V360" s="237"/>
      <c r="W360" s="237"/>
      <c r="X360" s="237"/>
    </row>
    <row r="361" spans="1:24" ht="15" hidden="1" customHeight="1" outlineLevel="2" x14ac:dyDescent="0.2">
      <c r="A361" s="234">
        <v>327</v>
      </c>
      <c r="B361" s="235" t="s">
        <v>699</v>
      </c>
      <c r="C361" s="235" t="s">
        <v>811</v>
      </c>
      <c r="D361" s="235" t="s">
        <v>812</v>
      </c>
      <c r="E361" s="235" t="s">
        <v>817</v>
      </c>
      <c r="F361" s="235" t="s">
        <v>818</v>
      </c>
      <c r="G361" s="236">
        <v>50028559.469999999</v>
      </c>
      <c r="H361" s="236">
        <v>33237243.09</v>
      </c>
      <c r="I361" s="236">
        <v>16791316.379999999</v>
      </c>
      <c r="J361" s="236">
        <v>0</v>
      </c>
      <c r="K361" s="236">
        <v>16791316.379999999</v>
      </c>
      <c r="L361" s="236">
        <v>9489865.9299999997</v>
      </c>
      <c r="M361" s="236">
        <v>6306576.4000000004</v>
      </c>
      <c r="N361" s="236">
        <v>3183289.53</v>
      </c>
      <c r="O361" s="236">
        <v>6912724.8700000001</v>
      </c>
      <c r="P361" s="236">
        <v>4496518.51</v>
      </c>
      <c r="Q361" s="236">
        <v>2416206.36</v>
      </c>
      <c r="R361" s="236">
        <v>22390812.27</v>
      </c>
      <c r="S361" s="236">
        <v>22390812.27</v>
      </c>
      <c r="T361" s="236">
        <v>1871267</v>
      </c>
      <c r="U361" s="237"/>
      <c r="V361" s="237"/>
      <c r="W361" s="237"/>
      <c r="X361" s="237"/>
    </row>
    <row r="362" spans="1:24" ht="15" hidden="1" customHeight="1" outlineLevel="1" x14ac:dyDescent="0.2">
      <c r="A362" s="239"/>
      <c r="B362" s="240"/>
      <c r="C362" s="241"/>
      <c r="D362" s="242" t="s">
        <v>819</v>
      </c>
      <c r="E362" s="240"/>
      <c r="F362" s="240"/>
      <c r="G362" s="243">
        <f t="shared" ref="G362:T362" si="31">SUBTOTAL(9,G359:G361)</f>
        <v>0</v>
      </c>
      <c r="H362" s="243">
        <f t="shared" si="31"/>
        <v>0</v>
      </c>
      <c r="I362" s="243">
        <f t="shared" si="31"/>
        <v>0</v>
      </c>
      <c r="J362" s="243">
        <f t="shared" si="31"/>
        <v>0</v>
      </c>
      <c r="K362" s="243">
        <f t="shared" si="31"/>
        <v>0</v>
      </c>
      <c r="L362" s="243">
        <f t="shared" si="31"/>
        <v>0</v>
      </c>
      <c r="M362" s="243">
        <f t="shared" si="31"/>
        <v>0</v>
      </c>
      <c r="N362" s="243">
        <f t="shared" si="31"/>
        <v>0</v>
      </c>
      <c r="O362" s="243">
        <f t="shared" si="31"/>
        <v>0</v>
      </c>
      <c r="P362" s="243">
        <f t="shared" si="31"/>
        <v>0</v>
      </c>
      <c r="Q362" s="243">
        <f t="shared" si="31"/>
        <v>0</v>
      </c>
      <c r="R362" s="243">
        <f t="shared" si="31"/>
        <v>0</v>
      </c>
      <c r="S362" s="243">
        <f t="shared" si="31"/>
        <v>0</v>
      </c>
      <c r="T362" s="243">
        <f t="shared" si="31"/>
        <v>0</v>
      </c>
      <c r="U362" s="237"/>
      <c r="V362" s="237"/>
      <c r="W362" s="237"/>
      <c r="X362" s="237"/>
    </row>
    <row r="363" spans="1:24" ht="15" hidden="1" customHeight="1" outlineLevel="2" x14ac:dyDescent="0.2">
      <c r="A363" s="244">
        <v>328</v>
      </c>
      <c r="B363" s="245" t="s">
        <v>699</v>
      </c>
      <c r="C363" s="235" t="s">
        <v>820</v>
      </c>
      <c r="D363" s="245" t="s">
        <v>821</v>
      </c>
      <c r="E363" s="245" t="s">
        <v>822</v>
      </c>
      <c r="F363" s="245" t="s">
        <v>823</v>
      </c>
      <c r="G363" s="246">
        <v>102229192.75</v>
      </c>
      <c r="H363" s="246">
        <v>83084187.230000004</v>
      </c>
      <c r="I363" s="246">
        <v>19145005.52</v>
      </c>
      <c r="J363" s="246">
        <v>0</v>
      </c>
      <c r="K363" s="246">
        <v>19145005.52</v>
      </c>
      <c r="L363" s="246">
        <v>19910070.129999999</v>
      </c>
      <c r="M363" s="246">
        <v>16181868.810000001</v>
      </c>
      <c r="N363" s="246">
        <v>3728201.32</v>
      </c>
      <c r="O363" s="246">
        <v>213892590.09999999</v>
      </c>
      <c r="P363" s="246">
        <v>159643844.96000001</v>
      </c>
      <c r="Q363" s="246">
        <v>54248745.140000001</v>
      </c>
      <c r="R363" s="246">
        <v>77121951.980000004</v>
      </c>
      <c r="S363" s="246">
        <v>77121951.980000004</v>
      </c>
      <c r="T363" s="246">
        <v>5893282</v>
      </c>
      <c r="U363" s="237"/>
      <c r="V363" s="237"/>
      <c r="W363" s="237"/>
      <c r="X363" s="237"/>
    </row>
    <row r="364" spans="1:24" ht="15" hidden="1" customHeight="1" outlineLevel="2" x14ac:dyDescent="0.2">
      <c r="A364" s="234">
        <v>329</v>
      </c>
      <c r="B364" s="235" t="s">
        <v>699</v>
      </c>
      <c r="C364" s="235" t="s">
        <v>820</v>
      </c>
      <c r="D364" s="235" t="s">
        <v>821</v>
      </c>
      <c r="E364" s="235" t="s">
        <v>824</v>
      </c>
      <c r="F364" s="235" t="s">
        <v>825</v>
      </c>
      <c r="G364" s="236">
        <v>42527964.619999997</v>
      </c>
      <c r="H364" s="236">
        <v>24952994.649999999</v>
      </c>
      <c r="I364" s="236">
        <v>17574969.969999999</v>
      </c>
      <c r="J364" s="236">
        <v>0</v>
      </c>
      <c r="K364" s="236">
        <v>17574969.969999999</v>
      </c>
      <c r="L364" s="236">
        <v>8286543.3099999996</v>
      </c>
      <c r="M364" s="236">
        <v>4863320.9400000004</v>
      </c>
      <c r="N364" s="236">
        <v>3423222.37</v>
      </c>
      <c r="O364" s="236">
        <v>11125217.33</v>
      </c>
      <c r="P364" s="236">
        <v>6342204.4100000001</v>
      </c>
      <c r="Q364" s="236">
        <v>4783012.92</v>
      </c>
      <c r="R364" s="236">
        <v>25781205.260000002</v>
      </c>
      <c r="S364" s="236">
        <v>25781205.260000002</v>
      </c>
      <c r="T364" s="236">
        <v>737570</v>
      </c>
      <c r="U364" s="237"/>
      <c r="V364" s="237"/>
      <c r="W364" s="237"/>
      <c r="X364" s="237"/>
    </row>
    <row r="365" spans="1:24" ht="15" hidden="1" customHeight="1" outlineLevel="2" x14ac:dyDescent="0.2">
      <c r="A365" s="234">
        <v>330</v>
      </c>
      <c r="B365" s="235" t="s">
        <v>699</v>
      </c>
      <c r="C365" s="235" t="s">
        <v>820</v>
      </c>
      <c r="D365" s="235" t="s">
        <v>821</v>
      </c>
      <c r="E365" s="235" t="s">
        <v>826</v>
      </c>
      <c r="F365" s="235" t="s">
        <v>827</v>
      </c>
      <c r="G365" s="236">
        <v>29643170.379999999</v>
      </c>
      <c r="H365" s="236">
        <v>17667624.91</v>
      </c>
      <c r="I365" s="236">
        <v>11975545.470000001</v>
      </c>
      <c r="J365" s="236">
        <v>0</v>
      </c>
      <c r="K365" s="236">
        <v>11975545.470000001</v>
      </c>
      <c r="L365" s="236">
        <v>5781914.2199999997</v>
      </c>
      <c r="M365" s="236">
        <v>3445215.91</v>
      </c>
      <c r="N365" s="236">
        <v>2336698.31</v>
      </c>
      <c r="O365" s="236">
        <v>13454172.710000001</v>
      </c>
      <c r="P365" s="236">
        <v>7936197.1799999997</v>
      </c>
      <c r="Q365" s="236">
        <v>5517975.5300000003</v>
      </c>
      <c r="R365" s="236">
        <v>19830219.309999999</v>
      </c>
      <c r="S365" s="236">
        <v>19830219.309999999</v>
      </c>
      <c r="T365" s="236">
        <v>86660</v>
      </c>
      <c r="U365" s="237"/>
      <c r="V365" s="237"/>
      <c r="W365" s="237"/>
      <c r="X365" s="237"/>
    </row>
    <row r="366" spans="1:24" ht="15" hidden="1" customHeight="1" outlineLevel="2" x14ac:dyDescent="0.2">
      <c r="A366" s="234">
        <v>331</v>
      </c>
      <c r="B366" s="235" t="s">
        <v>699</v>
      </c>
      <c r="C366" s="235" t="s">
        <v>820</v>
      </c>
      <c r="D366" s="235" t="s">
        <v>821</v>
      </c>
      <c r="E366" s="235" t="s">
        <v>828</v>
      </c>
      <c r="F366" s="235" t="s">
        <v>829</v>
      </c>
      <c r="G366" s="236">
        <v>69542101.700000003</v>
      </c>
      <c r="H366" s="236">
        <v>36045878.270000003</v>
      </c>
      <c r="I366" s="236">
        <v>33496223.43</v>
      </c>
      <c r="J366" s="236">
        <v>0</v>
      </c>
      <c r="K366" s="236">
        <v>33496223.43</v>
      </c>
      <c r="L366" s="236">
        <v>13539169.869999999</v>
      </c>
      <c r="M366" s="236">
        <v>7018644.9800000004</v>
      </c>
      <c r="N366" s="236">
        <v>6520524.8899999997</v>
      </c>
      <c r="O366" s="236">
        <v>29716734.030000001</v>
      </c>
      <c r="P366" s="236">
        <v>14324233.75</v>
      </c>
      <c r="Q366" s="236">
        <v>15392500.279999999</v>
      </c>
      <c r="R366" s="236">
        <v>55409248.600000001</v>
      </c>
      <c r="S366" s="236">
        <v>55409248.600000001</v>
      </c>
      <c r="T366" s="236">
        <v>1259880</v>
      </c>
      <c r="U366" s="237"/>
      <c r="V366" s="237"/>
      <c r="W366" s="237"/>
      <c r="X366" s="237"/>
    </row>
    <row r="367" spans="1:24" ht="15" hidden="1" customHeight="1" outlineLevel="2" x14ac:dyDescent="0.2">
      <c r="A367" s="234">
        <v>332</v>
      </c>
      <c r="B367" s="235" t="s">
        <v>699</v>
      </c>
      <c r="C367" s="235" t="s">
        <v>820</v>
      </c>
      <c r="D367" s="235" t="s">
        <v>821</v>
      </c>
      <c r="E367" s="235" t="s">
        <v>830</v>
      </c>
      <c r="F367" s="235" t="s">
        <v>831</v>
      </c>
      <c r="G367" s="236">
        <v>76436379.140000001</v>
      </c>
      <c r="H367" s="236">
        <v>41807914.950000003</v>
      </c>
      <c r="I367" s="236">
        <v>34628464.189999998</v>
      </c>
      <c r="J367" s="236">
        <v>0</v>
      </c>
      <c r="K367" s="236">
        <v>34628464.189999998</v>
      </c>
      <c r="L367" s="236">
        <v>14879702.9</v>
      </c>
      <c r="M367" s="236">
        <v>8141446.8799999999</v>
      </c>
      <c r="N367" s="236">
        <v>6738256.0199999996</v>
      </c>
      <c r="O367" s="236">
        <v>18587236.010000002</v>
      </c>
      <c r="P367" s="236">
        <v>9870233.1699999999</v>
      </c>
      <c r="Q367" s="236">
        <v>8717002.8399999999</v>
      </c>
      <c r="R367" s="236">
        <v>50083723.049999997</v>
      </c>
      <c r="S367" s="236">
        <v>46952312.109999999</v>
      </c>
      <c r="T367" s="236">
        <v>8644810</v>
      </c>
      <c r="U367" s="237"/>
      <c r="V367" s="237"/>
      <c r="W367" s="237"/>
      <c r="X367" s="237"/>
    </row>
    <row r="368" spans="1:24" ht="15" hidden="1" customHeight="1" outlineLevel="2" x14ac:dyDescent="0.2">
      <c r="A368" s="234">
        <v>333</v>
      </c>
      <c r="B368" s="235" t="s">
        <v>699</v>
      </c>
      <c r="C368" s="235" t="s">
        <v>820</v>
      </c>
      <c r="D368" s="235" t="s">
        <v>821</v>
      </c>
      <c r="E368" s="235" t="s">
        <v>832</v>
      </c>
      <c r="F368" s="235" t="s">
        <v>833</v>
      </c>
      <c r="G368" s="236">
        <v>48979604.409999996</v>
      </c>
      <c r="H368" s="236">
        <v>34244853.200000003</v>
      </c>
      <c r="I368" s="236">
        <v>14734751.210000001</v>
      </c>
      <c r="J368" s="236">
        <v>0</v>
      </c>
      <c r="K368" s="236">
        <v>14734751.210000001</v>
      </c>
      <c r="L368" s="236">
        <v>9534752.5600000005</v>
      </c>
      <c r="M368" s="236">
        <v>6668203.2000000002</v>
      </c>
      <c r="N368" s="236">
        <v>2866549.36</v>
      </c>
      <c r="O368" s="236">
        <v>10455573.65</v>
      </c>
      <c r="P368" s="236">
        <v>7163390.5999999996</v>
      </c>
      <c r="Q368" s="236">
        <v>3292183.05</v>
      </c>
      <c r="R368" s="236">
        <v>20893483.620000001</v>
      </c>
      <c r="S368" s="236">
        <v>14666621.539999999</v>
      </c>
      <c r="T368" s="236">
        <v>7504120</v>
      </c>
      <c r="U368" s="237"/>
      <c r="V368" s="237"/>
      <c r="W368" s="237"/>
      <c r="X368" s="237"/>
    </row>
    <row r="369" spans="1:24" ht="15" hidden="1" customHeight="1" outlineLevel="2" x14ac:dyDescent="0.2">
      <c r="A369" s="234">
        <v>334</v>
      </c>
      <c r="B369" s="235" t="s">
        <v>699</v>
      </c>
      <c r="C369" s="235" t="s">
        <v>820</v>
      </c>
      <c r="D369" s="235" t="s">
        <v>821</v>
      </c>
      <c r="E369" s="235" t="s">
        <v>834</v>
      </c>
      <c r="F369" s="235" t="s">
        <v>835</v>
      </c>
      <c r="G369" s="236">
        <v>54422572.869999997</v>
      </c>
      <c r="H369" s="236">
        <v>27683314.23</v>
      </c>
      <c r="I369" s="236">
        <v>26739258.640000001</v>
      </c>
      <c r="J369" s="236">
        <v>0</v>
      </c>
      <c r="K369" s="236">
        <v>26739258.640000001</v>
      </c>
      <c r="L369" s="236">
        <v>10594323.34</v>
      </c>
      <c r="M369" s="236">
        <v>5388751.4400000004</v>
      </c>
      <c r="N369" s="236">
        <v>5205571.9000000004</v>
      </c>
      <c r="O369" s="236">
        <v>10804665</v>
      </c>
      <c r="P369" s="236">
        <v>5446529.3300000001</v>
      </c>
      <c r="Q369" s="236">
        <v>5358135.67</v>
      </c>
      <c r="R369" s="236">
        <v>37302966.210000001</v>
      </c>
      <c r="S369" s="236">
        <v>33472934.5</v>
      </c>
      <c r="T369" s="236">
        <v>2167850</v>
      </c>
      <c r="U369" s="237"/>
      <c r="V369" s="237"/>
      <c r="W369" s="237"/>
      <c r="X369" s="237"/>
    </row>
    <row r="370" spans="1:24" ht="15" hidden="1" customHeight="1" outlineLevel="2" x14ac:dyDescent="0.2">
      <c r="A370" s="234">
        <v>335</v>
      </c>
      <c r="B370" s="235" t="s">
        <v>699</v>
      </c>
      <c r="C370" s="235" t="s">
        <v>820</v>
      </c>
      <c r="D370" s="235" t="s">
        <v>821</v>
      </c>
      <c r="E370" s="235" t="s">
        <v>836</v>
      </c>
      <c r="F370" s="235" t="s">
        <v>837</v>
      </c>
      <c r="G370" s="236">
        <v>39492190.710000001</v>
      </c>
      <c r="H370" s="236">
        <v>19070818.989999998</v>
      </c>
      <c r="I370" s="236">
        <v>20421371.719999999</v>
      </c>
      <c r="J370" s="236">
        <v>0</v>
      </c>
      <c r="K370" s="236">
        <v>20421371.719999999</v>
      </c>
      <c r="L370" s="236">
        <v>7687858.4699999997</v>
      </c>
      <c r="M370" s="236">
        <v>3711282.1</v>
      </c>
      <c r="N370" s="236">
        <v>3976576.37</v>
      </c>
      <c r="O370" s="236">
        <v>8847966.8599999994</v>
      </c>
      <c r="P370" s="236">
        <v>4150279.91</v>
      </c>
      <c r="Q370" s="236">
        <v>4697686.95</v>
      </c>
      <c r="R370" s="236">
        <v>29095635.039999999</v>
      </c>
      <c r="S370" s="236">
        <v>24794705.989999998</v>
      </c>
      <c r="T370" s="236">
        <v>1305300</v>
      </c>
      <c r="U370" s="237"/>
      <c r="V370" s="237"/>
      <c r="W370" s="237"/>
      <c r="X370" s="237"/>
    </row>
    <row r="371" spans="1:24" ht="15" hidden="1" customHeight="1" outlineLevel="1" x14ac:dyDescent="0.2">
      <c r="A371" s="239"/>
      <c r="B371" s="240"/>
      <c r="C371" s="241"/>
      <c r="D371" s="242" t="s">
        <v>838</v>
      </c>
      <c r="E371" s="240"/>
      <c r="F371" s="240"/>
      <c r="G371" s="243">
        <f t="shared" ref="G371:T371" si="32">SUBTOTAL(9,G363:G370)</f>
        <v>0</v>
      </c>
      <c r="H371" s="243">
        <f t="shared" si="32"/>
        <v>0</v>
      </c>
      <c r="I371" s="243">
        <f t="shared" si="32"/>
        <v>0</v>
      </c>
      <c r="J371" s="243">
        <f t="shared" si="32"/>
        <v>0</v>
      </c>
      <c r="K371" s="243">
        <f t="shared" si="32"/>
        <v>0</v>
      </c>
      <c r="L371" s="243">
        <f t="shared" si="32"/>
        <v>0</v>
      </c>
      <c r="M371" s="243">
        <f t="shared" si="32"/>
        <v>0</v>
      </c>
      <c r="N371" s="243">
        <f t="shared" si="32"/>
        <v>0</v>
      </c>
      <c r="O371" s="243">
        <f t="shared" si="32"/>
        <v>0</v>
      </c>
      <c r="P371" s="243">
        <f t="shared" si="32"/>
        <v>0</v>
      </c>
      <c r="Q371" s="243">
        <f t="shared" si="32"/>
        <v>0</v>
      </c>
      <c r="R371" s="243">
        <f t="shared" si="32"/>
        <v>0</v>
      </c>
      <c r="S371" s="243">
        <f t="shared" si="32"/>
        <v>0</v>
      </c>
      <c r="T371" s="243">
        <f t="shared" si="32"/>
        <v>0</v>
      </c>
      <c r="U371" s="237"/>
      <c r="V371" s="237"/>
      <c r="W371" s="237"/>
      <c r="X371" s="237"/>
    </row>
    <row r="372" spans="1:24" ht="15" hidden="1" customHeight="1" outlineLevel="2" x14ac:dyDescent="0.2">
      <c r="A372" s="244">
        <v>336</v>
      </c>
      <c r="B372" s="245" t="s">
        <v>699</v>
      </c>
      <c r="C372" s="235" t="s">
        <v>839</v>
      </c>
      <c r="D372" s="245" t="s">
        <v>840</v>
      </c>
      <c r="E372" s="245" t="s">
        <v>841</v>
      </c>
      <c r="F372" s="245" t="s">
        <v>842</v>
      </c>
      <c r="G372" s="246">
        <v>77216247</v>
      </c>
      <c r="H372" s="246">
        <v>52476277.520000003</v>
      </c>
      <c r="I372" s="246">
        <v>24739969.48</v>
      </c>
      <c r="J372" s="246">
        <v>0</v>
      </c>
      <c r="K372" s="246">
        <v>24739969.48</v>
      </c>
      <c r="L372" s="246">
        <v>15357253.82</v>
      </c>
      <c r="M372" s="246">
        <v>10439056.01</v>
      </c>
      <c r="N372" s="246">
        <v>4918197.8099999996</v>
      </c>
      <c r="O372" s="246">
        <v>124043780.25</v>
      </c>
      <c r="P372" s="246">
        <v>77583401.469999999</v>
      </c>
      <c r="Q372" s="246">
        <v>46460378.780000001</v>
      </c>
      <c r="R372" s="246">
        <v>76118546.069999993</v>
      </c>
      <c r="S372" s="246">
        <v>63255202.530000001</v>
      </c>
      <c r="T372" s="246">
        <v>13800000</v>
      </c>
      <c r="U372" s="237"/>
      <c r="V372" s="237"/>
      <c r="W372" s="237"/>
      <c r="X372" s="237"/>
    </row>
    <row r="373" spans="1:24" ht="15" hidden="1" customHeight="1" outlineLevel="2" x14ac:dyDescent="0.2">
      <c r="A373" s="234">
        <v>337</v>
      </c>
      <c r="B373" s="235" t="s">
        <v>699</v>
      </c>
      <c r="C373" s="235" t="s">
        <v>839</v>
      </c>
      <c r="D373" s="235" t="s">
        <v>840</v>
      </c>
      <c r="E373" s="235" t="s">
        <v>843</v>
      </c>
      <c r="F373" s="235" t="s">
        <v>844</v>
      </c>
      <c r="G373" s="236">
        <v>45377089.759999998</v>
      </c>
      <c r="H373" s="236">
        <v>23099842.18</v>
      </c>
      <c r="I373" s="236">
        <v>22277247.579999998</v>
      </c>
      <c r="J373" s="236">
        <v>0</v>
      </c>
      <c r="K373" s="236">
        <v>22277247.579999998</v>
      </c>
      <c r="L373" s="236">
        <v>9024881.5700000003</v>
      </c>
      <c r="M373" s="236">
        <v>4593995.32</v>
      </c>
      <c r="N373" s="236">
        <v>4430886.25</v>
      </c>
      <c r="O373" s="236">
        <v>9517338.7599999998</v>
      </c>
      <c r="P373" s="236">
        <v>4772560.5</v>
      </c>
      <c r="Q373" s="236">
        <v>4744778.26</v>
      </c>
      <c r="R373" s="236">
        <v>31452912.09</v>
      </c>
      <c r="S373" s="236">
        <v>30349978.98</v>
      </c>
      <c r="T373" s="236">
        <v>1000000</v>
      </c>
      <c r="U373" s="237"/>
      <c r="V373" s="237"/>
      <c r="W373" s="237"/>
      <c r="X373" s="237"/>
    </row>
    <row r="374" spans="1:24" ht="15" hidden="1" customHeight="1" outlineLevel="2" x14ac:dyDescent="0.2">
      <c r="A374" s="234">
        <v>338</v>
      </c>
      <c r="B374" s="235" t="s">
        <v>699</v>
      </c>
      <c r="C374" s="235" t="s">
        <v>839</v>
      </c>
      <c r="D374" s="235" t="s">
        <v>840</v>
      </c>
      <c r="E374" s="235" t="s">
        <v>845</v>
      </c>
      <c r="F374" s="235" t="s">
        <v>846</v>
      </c>
      <c r="G374" s="236">
        <v>48442203.810000002</v>
      </c>
      <c r="H374" s="236">
        <v>25468699.629999999</v>
      </c>
      <c r="I374" s="236">
        <v>22973504.18</v>
      </c>
      <c r="J374" s="236">
        <v>0</v>
      </c>
      <c r="K374" s="236">
        <v>22973504.18</v>
      </c>
      <c r="L374" s="236">
        <v>9634490.7699999996</v>
      </c>
      <c r="M374" s="236">
        <v>5065069.72</v>
      </c>
      <c r="N374" s="236">
        <v>4569421.05</v>
      </c>
      <c r="O374" s="236">
        <v>25235362.57</v>
      </c>
      <c r="P374" s="236">
        <v>12905936.65</v>
      </c>
      <c r="Q374" s="236">
        <v>12329425.92</v>
      </c>
      <c r="R374" s="236">
        <v>39872351.149999999</v>
      </c>
      <c r="S374" s="236">
        <v>39234397.380000003</v>
      </c>
      <c r="T374" s="236">
        <v>3000000</v>
      </c>
      <c r="U374" s="237"/>
      <c r="V374" s="237"/>
      <c r="W374" s="237"/>
      <c r="X374" s="237"/>
    </row>
    <row r="375" spans="1:24" ht="15" hidden="1" customHeight="1" outlineLevel="2" x14ac:dyDescent="0.2">
      <c r="A375" s="234">
        <v>339</v>
      </c>
      <c r="B375" s="235" t="s">
        <v>699</v>
      </c>
      <c r="C375" s="235" t="s">
        <v>839</v>
      </c>
      <c r="D375" s="235" t="s">
        <v>840</v>
      </c>
      <c r="E375" s="235" t="s">
        <v>847</v>
      </c>
      <c r="F375" s="235" t="s">
        <v>848</v>
      </c>
      <c r="G375" s="236">
        <v>71528049.510000005</v>
      </c>
      <c r="H375" s="236">
        <v>31078098.460000001</v>
      </c>
      <c r="I375" s="236">
        <v>40449951.049999997</v>
      </c>
      <c r="J375" s="236">
        <v>0</v>
      </c>
      <c r="K375" s="236">
        <v>40449951.049999997</v>
      </c>
      <c r="L375" s="236">
        <v>14225949.25</v>
      </c>
      <c r="M375" s="236">
        <v>6182950.4800000004</v>
      </c>
      <c r="N375" s="236">
        <v>8042998.7699999996</v>
      </c>
      <c r="O375" s="236">
        <v>58776535.740000002</v>
      </c>
      <c r="P375" s="236">
        <v>23237488.059999999</v>
      </c>
      <c r="Q375" s="236">
        <v>35539047.68</v>
      </c>
      <c r="R375" s="236">
        <v>84031997.5</v>
      </c>
      <c r="S375" s="236">
        <v>82009934.530000001</v>
      </c>
      <c r="T375" s="236">
        <v>19864592</v>
      </c>
      <c r="U375" s="237"/>
      <c r="V375" s="237"/>
      <c r="W375" s="237"/>
      <c r="X375" s="237"/>
    </row>
    <row r="376" spans="1:24" ht="15" hidden="1" customHeight="1" outlineLevel="2" x14ac:dyDescent="0.2">
      <c r="A376" s="234">
        <v>340</v>
      </c>
      <c r="B376" s="235" t="s">
        <v>699</v>
      </c>
      <c r="C376" s="235" t="s">
        <v>839</v>
      </c>
      <c r="D376" s="235" t="s">
        <v>840</v>
      </c>
      <c r="E376" s="235" t="s">
        <v>849</v>
      </c>
      <c r="F376" s="235" t="s">
        <v>850</v>
      </c>
      <c r="G376" s="236">
        <v>41615641.469999999</v>
      </c>
      <c r="H376" s="236">
        <v>17839545.850000001</v>
      </c>
      <c r="I376" s="236">
        <v>23776095.620000001</v>
      </c>
      <c r="J376" s="236">
        <v>0</v>
      </c>
      <c r="K376" s="236">
        <v>23776095.620000001</v>
      </c>
      <c r="L376" s="236">
        <v>8276781.0300000003</v>
      </c>
      <c r="M376" s="236">
        <v>3548883.14</v>
      </c>
      <c r="N376" s="236">
        <v>4727897.8899999997</v>
      </c>
      <c r="O376" s="236">
        <v>12172811.15</v>
      </c>
      <c r="P376" s="236">
        <v>5036613.01</v>
      </c>
      <c r="Q376" s="236">
        <v>7136198.1399999997</v>
      </c>
      <c r="R376" s="236">
        <v>35640191.649999999</v>
      </c>
      <c r="S376" s="236">
        <v>33012587.260000002</v>
      </c>
      <c r="T376" s="236">
        <v>0</v>
      </c>
      <c r="U376" s="237"/>
      <c r="V376" s="237"/>
      <c r="W376" s="237"/>
      <c r="X376" s="237"/>
    </row>
    <row r="377" spans="1:24" ht="15" hidden="1" customHeight="1" outlineLevel="2" x14ac:dyDescent="0.2">
      <c r="A377" s="234">
        <v>341</v>
      </c>
      <c r="B377" s="235" t="s">
        <v>699</v>
      </c>
      <c r="C377" s="235" t="s">
        <v>839</v>
      </c>
      <c r="D377" s="235" t="s">
        <v>840</v>
      </c>
      <c r="E377" s="235" t="s">
        <v>851</v>
      </c>
      <c r="F377" s="235" t="s">
        <v>852</v>
      </c>
      <c r="G377" s="236">
        <v>58628768.789999999</v>
      </c>
      <c r="H377" s="236">
        <v>22938692.949999999</v>
      </c>
      <c r="I377" s="236">
        <v>35690075.840000004</v>
      </c>
      <c r="J377" s="236">
        <v>0</v>
      </c>
      <c r="K377" s="236">
        <v>35690075.840000004</v>
      </c>
      <c r="L377" s="236">
        <v>11660459.01</v>
      </c>
      <c r="M377" s="236">
        <v>4562296.99</v>
      </c>
      <c r="N377" s="236">
        <v>7098162.0199999996</v>
      </c>
      <c r="O377" s="236">
        <v>18441100.449999999</v>
      </c>
      <c r="P377" s="236">
        <v>6879545.0599999996</v>
      </c>
      <c r="Q377" s="236">
        <v>11561555.390000001</v>
      </c>
      <c r="R377" s="236">
        <v>54349793.25</v>
      </c>
      <c r="S377" s="236">
        <v>45967423.829999998</v>
      </c>
      <c r="T377" s="236">
        <v>1340896</v>
      </c>
      <c r="U377" s="237"/>
      <c r="V377" s="237"/>
      <c r="W377" s="237"/>
      <c r="X377" s="237"/>
    </row>
    <row r="378" spans="1:24" ht="15" hidden="1" customHeight="1" outlineLevel="2" x14ac:dyDescent="0.2">
      <c r="A378" s="234">
        <v>342</v>
      </c>
      <c r="B378" s="235" t="s">
        <v>699</v>
      </c>
      <c r="C378" s="235" t="s">
        <v>839</v>
      </c>
      <c r="D378" s="235" t="s">
        <v>840</v>
      </c>
      <c r="E378" s="235" t="s">
        <v>853</v>
      </c>
      <c r="F378" s="235" t="s">
        <v>854</v>
      </c>
      <c r="G378" s="236">
        <v>96826034.370000005</v>
      </c>
      <c r="H378" s="236">
        <v>51033353.259999998</v>
      </c>
      <c r="I378" s="236">
        <v>45792681.109999999</v>
      </c>
      <c r="J378" s="236">
        <v>0</v>
      </c>
      <c r="K378" s="236">
        <v>45792681.109999999</v>
      </c>
      <c r="L378" s="236">
        <v>19257371.899999999</v>
      </c>
      <c r="M378" s="236">
        <v>10152486.039999999</v>
      </c>
      <c r="N378" s="236">
        <v>9104885.8599999994</v>
      </c>
      <c r="O378" s="236">
        <v>174132020.62</v>
      </c>
      <c r="P378" s="236">
        <v>81405256.700000003</v>
      </c>
      <c r="Q378" s="236">
        <v>92726763.920000002</v>
      </c>
      <c r="R378" s="236">
        <v>147624330.88999999</v>
      </c>
      <c r="S378" s="236">
        <v>135614561.61000001</v>
      </c>
      <c r="T378" s="236">
        <v>0</v>
      </c>
      <c r="U378" s="237"/>
      <c r="V378" s="237"/>
      <c r="W378" s="237"/>
      <c r="X378" s="237"/>
    </row>
    <row r="379" spans="1:24" ht="15" hidden="1" customHeight="1" outlineLevel="2" x14ac:dyDescent="0.2">
      <c r="A379" s="234">
        <v>343</v>
      </c>
      <c r="B379" s="235" t="s">
        <v>699</v>
      </c>
      <c r="C379" s="235" t="s">
        <v>839</v>
      </c>
      <c r="D379" s="235" t="s">
        <v>840</v>
      </c>
      <c r="E379" s="235" t="s">
        <v>855</v>
      </c>
      <c r="F379" s="235" t="s">
        <v>856</v>
      </c>
      <c r="G379" s="236">
        <v>49510538.020000003</v>
      </c>
      <c r="H379" s="236">
        <v>23512862.170000002</v>
      </c>
      <c r="I379" s="236">
        <v>25997675.850000001</v>
      </c>
      <c r="J379" s="236">
        <v>0</v>
      </c>
      <c r="K379" s="236">
        <v>25997675.850000001</v>
      </c>
      <c r="L379" s="236">
        <v>9846967.8200000003</v>
      </c>
      <c r="M379" s="236">
        <v>4675048.34</v>
      </c>
      <c r="N379" s="236">
        <v>5171919.4800000004</v>
      </c>
      <c r="O379" s="236">
        <v>27064842.75</v>
      </c>
      <c r="P379" s="236">
        <v>12288698.49</v>
      </c>
      <c r="Q379" s="236">
        <v>14776144.26</v>
      </c>
      <c r="R379" s="236">
        <v>45945739.590000004</v>
      </c>
      <c r="S379" s="236">
        <v>44657830.229999997</v>
      </c>
      <c r="T379" s="236">
        <v>0</v>
      </c>
      <c r="U379" s="237"/>
      <c r="V379" s="237"/>
      <c r="W379" s="237"/>
      <c r="X379" s="237"/>
    </row>
    <row r="380" spans="1:24" ht="15" hidden="1" customHeight="1" outlineLevel="1" x14ac:dyDescent="0.2">
      <c r="A380" s="239"/>
      <c r="B380" s="240"/>
      <c r="C380" s="241"/>
      <c r="D380" s="242" t="s">
        <v>857</v>
      </c>
      <c r="E380" s="240"/>
      <c r="F380" s="240"/>
      <c r="G380" s="243">
        <f t="shared" ref="G380:T380" si="33">SUBTOTAL(9,G372:G379)</f>
        <v>0</v>
      </c>
      <c r="H380" s="243">
        <f t="shared" si="33"/>
        <v>0</v>
      </c>
      <c r="I380" s="243">
        <f t="shared" si="33"/>
        <v>0</v>
      </c>
      <c r="J380" s="243">
        <f t="shared" si="33"/>
        <v>0</v>
      </c>
      <c r="K380" s="243">
        <f t="shared" si="33"/>
        <v>0</v>
      </c>
      <c r="L380" s="243">
        <f t="shared" si="33"/>
        <v>0</v>
      </c>
      <c r="M380" s="243">
        <f t="shared" si="33"/>
        <v>0</v>
      </c>
      <c r="N380" s="243">
        <f t="shared" si="33"/>
        <v>0</v>
      </c>
      <c r="O380" s="243">
        <f t="shared" si="33"/>
        <v>0</v>
      </c>
      <c r="P380" s="243">
        <f t="shared" si="33"/>
        <v>0</v>
      </c>
      <c r="Q380" s="243">
        <f t="shared" si="33"/>
        <v>0</v>
      </c>
      <c r="R380" s="243">
        <f t="shared" si="33"/>
        <v>0</v>
      </c>
      <c r="S380" s="243">
        <f t="shared" si="33"/>
        <v>0</v>
      </c>
      <c r="T380" s="243">
        <f t="shared" si="33"/>
        <v>0</v>
      </c>
      <c r="U380" s="237"/>
      <c r="V380" s="237"/>
      <c r="W380" s="237"/>
      <c r="X380" s="237"/>
    </row>
    <row r="381" spans="1:24" ht="15" hidden="1" customHeight="1" outlineLevel="2" x14ac:dyDescent="0.2">
      <c r="A381" s="244">
        <v>344</v>
      </c>
      <c r="B381" s="245" t="s">
        <v>858</v>
      </c>
      <c r="C381" s="235" t="s">
        <v>859</v>
      </c>
      <c r="D381" s="245" t="s">
        <v>860</v>
      </c>
      <c r="E381" s="245" t="s">
        <v>861</v>
      </c>
      <c r="F381" s="245" t="s">
        <v>862</v>
      </c>
      <c r="G381" s="246">
        <v>13977705.99</v>
      </c>
      <c r="H381" s="246">
        <v>2752887.94</v>
      </c>
      <c r="I381" s="246">
        <v>11224818.050000001</v>
      </c>
      <c r="J381" s="246">
        <v>0</v>
      </c>
      <c r="K381" s="246">
        <v>11224818.050000001</v>
      </c>
      <c r="L381" s="246">
        <v>2759909.05</v>
      </c>
      <c r="M381" s="246">
        <v>543589.06000000006</v>
      </c>
      <c r="N381" s="246">
        <v>2216319.9900000002</v>
      </c>
      <c r="O381" s="246">
        <v>0</v>
      </c>
      <c r="P381" s="246">
        <v>0</v>
      </c>
      <c r="Q381" s="246">
        <v>0</v>
      </c>
      <c r="R381" s="246">
        <v>13441138.039999999</v>
      </c>
      <c r="S381" s="246">
        <v>13441138.039999999</v>
      </c>
      <c r="T381" s="246">
        <v>2019547</v>
      </c>
      <c r="U381" s="237"/>
      <c r="V381" s="237"/>
      <c r="W381" s="237"/>
      <c r="X381" s="237"/>
    </row>
    <row r="382" spans="1:24" ht="15" hidden="1" customHeight="1" outlineLevel="2" x14ac:dyDescent="0.2">
      <c r="A382" s="234">
        <v>345</v>
      </c>
      <c r="B382" s="235" t="s">
        <v>858</v>
      </c>
      <c r="C382" s="235" t="s">
        <v>859</v>
      </c>
      <c r="D382" s="235" t="s">
        <v>860</v>
      </c>
      <c r="E382" s="235" t="s">
        <v>863</v>
      </c>
      <c r="F382" s="235" t="s">
        <v>864</v>
      </c>
      <c r="G382" s="236">
        <v>257931391.66999999</v>
      </c>
      <c r="H382" s="236">
        <v>117179236.42</v>
      </c>
      <c r="I382" s="236">
        <v>140752155.25</v>
      </c>
      <c r="J382" s="236">
        <v>0</v>
      </c>
      <c r="K382" s="236">
        <v>140752155.25</v>
      </c>
      <c r="L382" s="236">
        <v>50968283.740000002</v>
      </c>
      <c r="M382" s="236">
        <v>23162089.100000001</v>
      </c>
      <c r="N382" s="236">
        <v>27806194.640000001</v>
      </c>
      <c r="O382" s="236">
        <v>332721160.08999997</v>
      </c>
      <c r="P382" s="236">
        <v>128049046.48</v>
      </c>
      <c r="Q382" s="236">
        <v>204672113.61000001</v>
      </c>
      <c r="R382" s="236">
        <v>373230463.5</v>
      </c>
      <c r="S382" s="236">
        <v>373230463.5</v>
      </c>
      <c r="T382" s="236">
        <v>32045054</v>
      </c>
      <c r="U382" s="237"/>
      <c r="V382" s="237"/>
      <c r="W382" s="237"/>
      <c r="X382" s="237"/>
    </row>
    <row r="383" spans="1:24" ht="15" hidden="1" customHeight="1" outlineLevel="2" x14ac:dyDescent="0.2">
      <c r="A383" s="234">
        <v>346</v>
      </c>
      <c r="B383" s="235" t="s">
        <v>858</v>
      </c>
      <c r="C383" s="235" t="s">
        <v>859</v>
      </c>
      <c r="D383" s="235" t="s">
        <v>860</v>
      </c>
      <c r="E383" s="235" t="s">
        <v>865</v>
      </c>
      <c r="F383" s="235" t="s">
        <v>866</v>
      </c>
      <c r="G383" s="236">
        <v>83014555.549999997</v>
      </c>
      <c r="H383" s="236">
        <v>41482951.100000001</v>
      </c>
      <c r="I383" s="236">
        <v>41531604.450000003</v>
      </c>
      <c r="J383" s="236">
        <v>0</v>
      </c>
      <c r="K383" s="236">
        <v>41531604.450000003</v>
      </c>
      <c r="L383" s="236">
        <v>16414851.050000001</v>
      </c>
      <c r="M383" s="236">
        <v>8201780.6500000004</v>
      </c>
      <c r="N383" s="236">
        <v>8213070.4000000004</v>
      </c>
      <c r="O383" s="236">
        <v>58082480.18</v>
      </c>
      <c r="P383" s="236">
        <v>25560962.25</v>
      </c>
      <c r="Q383" s="236">
        <v>32521517.93</v>
      </c>
      <c r="R383" s="236">
        <v>82266192.780000001</v>
      </c>
      <c r="S383" s="236">
        <v>70069467.799999997</v>
      </c>
      <c r="T383" s="236">
        <v>5875591</v>
      </c>
      <c r="U383" s="237"/>
      <c r="V383" s="237"/>
      <c r="W383" s="237"/>
      <c r="X383" s="237"/>
    </row>
    <row r="384" spans="1:24" ht="15" hidden="1" customHeight="1" outlineLevel="2" x14ac:dyDescent="0.2">
      <c r="A384" s="234">
        <v>347</v>
      </c>
      <c r="B384" s="235" t="s">
        <v>858</v>
      </c>
      <c r="C384" s="235" t="s">
        <v>859</v>
      </c>
      <c r="D384" s="235" t="s">
        <v>860</v>
      </c>
      <c r="E384" s="235" t="s">
        <v>867</v>
      </c>
      <c r="F384" s="235" t="s">
        <v>868</v>
      </c>
      <c r="G384" s="236">
        <v>133959106.43000001</v>
      </c>
      <c r="H384" s="236">
        <v>44857356.82</v>
      </c>
      <c r="I384" s="236">
        <v>89101749.609999999</v>
      </c>
      <c r="J384" s="236">
        <v>0</v>
      </c>
      <c r="K384" s="236">
        <v>89101749.609999999</v>
      </c>
      <c r="L384" s="236">
        <v>26435805.449999999</v>
      </c>
      <c r="M384" s="236">
        <v>8854494.5600000005</v>
      </c>
      <c r="N384" s="236">
        <v>17581310.890000001</v>
      </c>
      <c r="O384" s="236">
        <v>95208865.450000003</v>
      </c>
      <c r="P384" s="236">
        <v>27522043.620000001</v>
      </c>
      <c r="Q384" s="236">
        <v>67686821.829999998</v>
      </c>
      <c r="R384" s="236">
        <v>174369882.33000001</v>
      </c>
      <c r="S384" s="236">
        <v>174369882.33000001</v>
      </c>
      <c r="T384" s="236">
        <v>12737423</v>
      </c>
      <c r="U384" s="237"/>
      <c r="V384" s="237"/>
      <c r="W384" s="237"/>
      <c r="X384" s="237"/>
    </row>
    <row r="385" spans="1:24" ht="15" hidden="1" customHeight="1" outlineLevel="2" x14ac:dyDescent="0.2">
      <c r="A385" s="234">
        <v>348</v>
      </c>
      <c r="B385" s="235" t="s">
        <v>858</v>
      </c>
      <c r="C385" s="235" t="s">
        <v>859</v>
      </c>
      <c r="D385" s="235" t="s">
        <v>860</v>
      </c>
      <c r="E385" s="235" t="s">
        <v>869</v>
      </c>
      <c r="F385" s="235" t="s">
        <v>870</v>
      </c>
      <c r="G385" s="236">
        <v>71016037.760000005</v>
      </c>
      <c r="H385" s="236">
        <v>31654025.699999999</v>
      </c>
      <c r="I385" s="236">
        <v>39362012.060000002</v>
      </c>
      <c r="J385" s="236">
        <v>0</v>
      </c>
      <c r="K385" s="236">
        <v>39362012.060000002</v>
      </c>
      <c r="L385" s="236">
        <v>14042328.779999999</v>
      </c>
      <c r="M385" s="236">
        <v>6259326.71</v>
      </c>
      <c r="N385" s="236">
        <v>7783002.0700000003</v>
      </c>
      <c r="O385" s="236">
        <v>28799536.469999999</v>
      </c>
      <c r="P385" s="236">
        <v>11724448.59</v>
      </c>
      <c r="Q385" s="236">
        <v>17075087.879999999</v>
      </c>
      <c r="R385" s="236">
        <v>64220102.009999998</v>
      </c>
      <c r="S385" s="236">
        <v>56729165.630000003</v>
      </c>
      <c r="T385" s="236">
        <v>4029477</v>
      </c>
      <c r="U385" s="237"/>
      <c r="V385" s="237"/>
      <c r="W385" s="237"/>
      <c r="X385" s="237"/>
    </row>
    <row r="386" spans="1:24" ht="15" hidden="1" customHeight="1" outlineLevel="2" x14ac:dyDescent="0.2">
      <c r="A386" s="234">
        <v>349</v>
      </c>
      <c r="B386" s="235" t="s">
        <v>858</v>
      </c>
      <c r="C386" s="235" t="s">
        <v>859</v>
      </c>
      <c r="D386" s="235" t="s">
        <v>860</v>
      </c>
      <c r="E386" s="235" t="s">
        <v>871</v>
      </c>
      <c r="F386" s="235" t="s">
        <v>872</v>
      </c>
      <c r="G386" s="236">
        <v>75598500.189999998</v>
      </c>
      <c r="H386" s="236">
        <v>27797939.5</v>
      </c>
      <c r="I386" s="236">
        <v>47800560.689999998</v>
      </c>
      <c r="J386" s="236">
        <v>0</v>
      </c>
      <c r="K386" s="236">
        <v>47800560.689999998</v>
      </c>
      <c r="L386" s="236">
        <v>14948440.220000001</v>
      </c>
      <c r="M386" s="236">
        <v>5498318.6500000004</v>
      </c>
      <c r="N386" s="236">
        <v>9450121.5700000003</v>
      </c>
      <c r="O386" s="236">
        <v>18419910.82</v>
      </c>
      <c r="P386" s="236">
        <v>6488970.8499999996</v>
      </c>
      <c r="Q386" s="236">
        <v>11930939.970000001</v>
      </c>
      <c r="R386" s="236">
        <v>69181622.230000004</v>
      </c>
      <c r="S386" s="236">
        <v>59019773.460000001</v>
      </c>
      <c r="T386" s="236">
        <v>3063111</v>
      </c>
      <c r="U386" s="237"/>
      <c r="V386" s="237"/>
      <c r="W386" s="237"/>
      <c r="X386" s="237"/>
    </row>
    <row r="387" spans="1:24" ht="15" hidden="1" customHeight="1" outlineLevel="2" x14ac:dyDescent="0.2">
      <c r="A387" s="234">
        <v>350</v>
      </c>
      <c r="B387" s="235" t="s">
        <v>858</v>
      </c>
      <c r="C387" s="235" t="s">
        <v>859</v>
      </c>
      <c r="D387" s="235" t="s">
        <v>860</v>
      </c>
      <c r="E387" s="235" t="s">
        <v>873</v>
      </c>
      <c r="F387" s="235" t="s">
        <v>874</v>
      </c>
      <c r="G387" s="236">
        <v>49877869.450000003</v>
      </c>
      <c r="H387" s="236">
        <v>17720595.93</v>
      </c>
      <c r="I387" s="236">
        <v>32157273.52</v>
      </c>
      <c r="J387" s="236">
        <v>0</v>
      </c>
      <c r="K387" s="236">
        <v>32157273.52</v>
      </c>
      <c r="L387" s="236">
        <v>9862581.2300000004</v>
      </c>
      <c r="M387" s="236">
        <v>3504680.33</v>
      </c>
      <c r="N387" s="236">
        <v>6357900.9000000004</v>
      </c>
      <c r="O387" s="236">
        <v>3368562.6</v>
      </c>
      <c r="P387" s="236">
        <v>1183165.74</v>
      </c>
      <c r="Q387" s="236">
        <v>2185396.86</v>
      </c>
      <c r="R387" s="236">
        <v>40700571.280000001</v>
      </c>
      <c r="S387" s="236">
        <v>40286874.259999998</v>
      </c>
      <c r="T387" s="236">
        <v>3137521</v>
      </c>
      <c r="U387" s="237"/>
      <c r="V387" s="237"/>
      <c r="W387" s="237"/>
      <c r="X387" s="237"/>
    </row>
    <row r="388" spans="1:24" ht="15" hidden="1" customHeight="1" outlineLevel="1" x14ac:dyDescent="0.2">
      <c r="A388" s="239"/>
      <c r="B388" s="240"/>
      <c r="C388" s="241"/>
      <c r="D388" s="242" t="s">
        <v>875</v>
      </c>
      <c r="E388" s="240"/>
      <c r="F388" s="240"/>
      <c r="G388" s="243">
        <f t="shared" ref="G388:T388" si="34">SUBTOTAL(9,G381:G387)</f>
        <v>0</v>
      </c>
      <c r="H388" s="243">
        <f t="shared" si="34"/>
        <v>0</v>
      </c>
      <c r="I388" s="243">
        <f t="shared" si="34"/>
        <v>0</v>
      </c>
      <c r="J388" s="243">
        <f t="shared" si="34"/>
        <v>0</v>
      </c>
      <c r="K388" s="243">
        <f t="shared" si="34"/>
        <v>0</v>
      </c>
      <c r="L388" s="243">
        <f t="shared" si="34"/>
        <v>0</v>
      </c>
      <c r="M388" s="243">
        <f t="shared" si="34"/>
        <v>0</v>
      </c>
      <c r="N388" s="243">
        <f t="shared" si="34"/>
        <v>0</v>
      </c>
      <c r="O388" s="243">
        <f t="shared" si="34"/>
        <v>0</v>
      </c>
      <c r="P388" s="243">
        <f t="shared" si="34"/>
        <v>0</v>
      </c>
      <c r="Q388" s="243">
        <f t="shared" si="34"/>
        <v>0</v>
      </c>
      <c r="R388" s="243">
        <f t="shared" si="34"/>
        <v>0</v>
      </c>
      <c r="S388" s="243">
        <f t="shared" si="34"/>
        <v>0</v>
      </c>
      <c r="T388" s="243">
        <f t="shared" si="34"/>
        <v>0</v>
      </c>
      <c r="U388" s="237"/>
      <c r="V388" s="237"/>
      <c r="W388" s="237"/>
      <c r="X388" s="237"/>
    </row>
    <row r="389" spans="1:24" ht="15" hidden="1" customHeight="1" outlineLevel="2" x14ac:dyDescent="0.2">
      <c r="A389" s="244">
        <v>351</v>
      </c>
      <c r="B389" s="245" t="s">
        <v>858</v>
      </c>
      <c r="C389" s="235" t="s">
        <v>876</v>
      </c>
      <c r="D389" s="245" t="s">
        <v>877</v>
      </c>
      <c r="E389" s="245" t="s">
        <v>878</v>
      </c>
      <c r="F389" s="245" t="s">
        <v>879</v>
      </c>
      <c r="G389" s="246">
        <v>7650740.6299999999</v>
      </c>
      <c r="H389" s="246">
        <v>940342.85</v>
      </c>
      <c r="I389" s="246">
        <v>6710397.7800000003</v>
      </c>
      <c r="J389" s="246">
        <v>0</v>
      </c>
      <c r="K389" s="246">
        <v>6710397.7800000003</v>
      </c>
      <c r="L389" s="246">
        <v>1531911.85</v>
      </c>
      <c r="M389" s="246">
        <v>188249.15</v>
      </c>
      <c r="N389" s="246">
        <v>1343662.7</v>
      </c>
      <c r="O389" s="246">
        <v>0</v>
      </c>
      <c r="P389" s="246">
        <v>0</v>
      </c>
      <c r="Q389" s="246">
        <v>0</v>
      </c>
      <c r="R389" s="246">
        <v>8054060.4800000004</v>
      </c>
      <c r="S389" s="246">
        <v>8054060.4800000004</v>
      </c>
      <c r="T389" s="246">
        <v>693344.32</v>
      </c>
      <c r="U389" s="237"/>
      <c r="V389" s="237"/>
      <c r="W389" s="237"/>
      <c r="X389" s="237"/>
    </row>
    <row r="390" spans="1:24" ht="15" hidden="1" customHeight="1" outlineLevel="2" x14ac:dyDescent="0.2">
      <c r="A390" s="234">
        <v>352</v>
      </c>
      <c r="B390" s="235" t="s">
        <v>858</v>
      </c>
      <c r="C390" s="235" t="s">
        <v>876</v>
      </c>
      <c r="D390" s="235" t="s">
        <v>877</v>
      </c>
      <c r="E390" s="235" t="s">
        <v>880</v>
      </c>
      <c r="F390" s="235" t="s">
        <v>881</v>
      </c>
      <c r="G390" s="236">
        <v>5770234.7599999998</v>
      </c>
      <c r="H390" s="236">
        <v>1086796.92</v>
      </c>
      <c r="I390" s="236">
        <v>4683437.84</v>
      </c>
      <c r="J390" s="236">
        <v>0</v>
      </c>
      <c r="K390" s="236">
        <v>4683437.84</v>
      </c>
      <c r="L390" s="236">
        <v>1136701.24</v>
      </c>
      <c r="M390" s="236">
        <v>214133.08</v>
      </c>
      <c r="N390" s="236">
        <v>922568.16</v>
      </c>
      <c r="O390" s="236">
        <v>0</v>
      </c>
      <c r="P390" s="236">
        <v>0</v>
      </c>
      <c r="Q390" s="236">
        <v>0</v>
      </c>
      <c r="R390" s="236">
        <v>5606006</v>
      </c>
      <c r="S390" s="236">
        <v>5606006</v>
      </c>
      <c r="T390" s="236">
        <v>409234.94</v>
      </c>
      <c r="U390" s="237"/>
      <c r="V390" s="237"/>
      <c r="W390" s="237"/>
      <c r="X390" s="237"/>
    </row>
    <row r="391" spans="1:24" ht="15" hidden="1" customHeight="1" outlineLevel="2" x14ac:dyDescent="0.2">
      <c r="A391" s="234">
        <v>353</v>
      </c>
      <c r="B391" s="235" t="s">
        <v>858</v>
      </c>
      <c r="C391" s="235" t="s">
        <v>876</v>
      </c>
      <c r="D391" s="235" t="s">
        <v>877</v>
      </c>
      <c r="E391" s="235" t="s">
        <v>882</v>
      </c>
      <c r="F391" s="235" t="s">
        <v>883</v>
      </c>
      <c r="G391" s="236">
        <v>0</v>
      </c>
      <c r="H391" s="236">
        <v>0</v>
      </c>
      <c r="I391" s="236">
        <v>0</v>
      </c>
      <c r="J391" s="236">
        <v>0</v>
      </c>
      <c r="K391" s="236">
        <v>0</v>
      </c>
      <c r="L391" s="236">
        <v>0</v>
      </c>
      <c r="M391" s="236">
        <v>0</v>
      </c>
      <c r="N391" s="236">
        <v>0</v>
      </c>
      <c r="O391" s="236">
        <v>585983876.91999996</v>
      </c>
      <c r="P391" s="236">
        <v>410728543</v>
      </c>
      <c r="Q391" s="236">
        <v>175255333.91999999</v>
      </c>
      <c r="R391" s="236">
        <v>175255333.91999999</v>
      </c>
      <c r="S391" s="236">
        <v>175255333.91999999</v>
      </c>
      <c r="T391" s="236">
        <v>38946575.960000001</v>
      </c>
      <c r="U391" s="237"/>
      <c r="V391" s="237"/>
      <c r="W391" s="237"/>
      <c r="X391" s="237"/>
    </row>
    <row r="392" spans="1:24" ht="15" hidden="1" customHeight="1" outlineLevel="2" x14ac:dyDescent="0.2">
      <c r="A392" s="234">
        <v>354</v>
      </c>
      <c r="B392" s="235" t="s">
        <v>858</v>
      </c>
      <c r="C392" s="235" t="s">
        <v>876</v>
      </c>
      <c r="D392" s="235" t="s">
        <v>877</v>
      </c>
      <c r="E392" s="235" t="s">
        <v>884</v>
      </c>
      <c r="F392" s="235" t="s">
        <v>885</v>
      </c>
      <c r="G392" s="236">
        <v>83607832.390000001</v>
      </c>
      <c r="H392" s="236">
        <v>38942840.899999999</v>
      </c>
      <c r="I392" s="236">
        <v>44664991.490000002</v>
      </c>
      <c r="J392" s="236">
        <v>0</v>
      </c>
      <c r="K392" s="236">
        <v>44664991.490000002</v>
      </c>
      <c r="L392" s="236">
        <v>17317710.02</v>
      </c>
      <c r="M392" s="236">
        <v>8066378.7800000003</v>
      </c>
      <c r="N392" s="236">
        <v>9251331.2400000002</v>
      </c>
      <c r="O392" s="236">
        <v>55076636.130000003</v>
      </c>
      <c r="P392" s="236">
        <v>23501084.32</v>
      </c>
      <c r="Q392" s="236">
        <v>31575551.809999999</v>
      </c>
      <c r="R392" s="236">
        <v>85491874.540000007</v>
      </c>
      <c r="S392" s="236">
        <v>73020178.269999996</v>
      </c>
      <c r="T392" s="236">
        <v>13045074.18</v>
      </c>
      <c r="U392" s="237"/>
      <c r="V392" s="237"/>
      <c r="W392" s="237"/>
      <c r="X392" s="237"/>
    </row>
    <row r="393" spans="1:24" ht="15" hidden="1" customHeight="1" outlineLevel="2" x14ac:dyDescent="0.2">
      <c r="A393" s="234">
        <v>355</v>
      </c>
      <c r="B393" s="235" t="s">
        <v>858</v>
      </c>
      <c r="C393" s="235" t="s">
        <v>876</v>
      </c>
      <c r="D393" s="235" t="s">
        <v>877</v>
      </c>
      <c r="E393" s="235" t="s">
        <v>886</v>
      </c>
      <c r="F393" s="235" t="s">
        <v>887</v>
      </c>
      <c r="G393" s="236">
        <v>31092750.559999999</v>
      </c>
      <c r="H393" s="236">
        <v>17644448.969999999</v>
      </c>
      <c r="I393" s="236">
        <v>13448301.59</v>
      </c>
      <c r="J393" s="236">
        <v>0</v>
      </c>
      <c r="K393" s="236">
        <v>13448301.59</v>
      </c>
      <c r="L393" s="236">
        <v>6382717.9400000004</v>
      </c>
      <c r="M393" s="236">
        <v>3621141.42</v>
      </c>
      <c r="N393" s="236">
        <v>2761576.52</v>
      </c>
      <c r="O393" s="236">
        <v>9849022.5299999993</v>
      </c>
      <c r="P393" s="236">
        <v>5243497.6100000003</v>
      </c>
      <c r="Q393" s="236">
        <v>4605524.92</v>
      </c>
      <c r="R393" s="236">
        <v>20815403.030000001</v>
      </c>
      <c r="S393" s="236">
        <v>20815403.030000001</v>
      </c>
      <c r="T393" s="236">
        <v>0</v>
      </c>
      <c r="U393" s="237"/>
      <c r="V393" s="237"/>
      <c r="W393" s="237"/>
      <c r="X393" s="237"/>
    </row>
    <row r="394" spans="1:24" ht="15" hidden="1" customHeight="1" outlineLevel="2" x14ac:dyDescent="0.2">
      <c r="A394" s="234">
        <v>356</v>
      </c>
      <c r="B394" s="235" t="s">
        <v>858</v>
      </c>
      <c r="C394" s="235" t="s">
        <v>876</v>
      </c>
      <c r="D394" s="235" t="s">
        <v>877</v>
      </c>
      <c r="E394" s="235" t="s">
        <v>888</v>
      </c>
      <c r="F394" s="235" t="s">
        <v>889</v>
      </c>
      <c r="G394" s="236">
        <v>147652317.84</v>
      </c>
      <c r="H394" s="236">
        <v>66747128.039999999</v>
      </c>
      <c r="I394" s="236">
        <v>80905189.799999997</v>
      </c>
      <c r="J394" s="236">
        <v>0</v>
      </c>
      <c r="K394" s="236">
        <v>80905189.799999997</v>
      </c>
      <c r="L394" s="236">
        <v>30479097.739999998</v>
      </c>
      <c r="M394" s="236">
        <v>13779006.4</v>
      </c>
      <c r="N394" s="236">
        <v>16700091.34</v>
      </c>
      <c r="O394" s="236">
        <v>150373720.86000001</v>
      </c>
      <c r="P394" s="236">
        <v>54562163.560000002</v>
      </c>
      <c r="Q394" s="236">
        <v>95811557.299999997</v>
      </c>
      <c r="R394" s="236">
        <v>193416838.44</v>
      </c>
      <c r="S394" s="236">
        <v>193416838.44</v>
      </c>
      <c r="T394" s="236">
        <v>17232141.489999998</v>
      </c>
      <c r="U394" s="237"/>
      <c r="V394" s="237"/>
      <c r="W394" s="237"/>
      <c r="X394" s="237"/>
    </row>
    <row r="395" spans="1:24" ht="15" hidden="1" customHeight="1" outlineLevel="2" x14ac:dyDescent="0.2">
      <c r="A395" s="234">
        <v>357</v>
      </c>
      <c r="B395" s="235" t="s">
        <v>858</v>
      </c>
      <c r="C395" s="235" t="s">
        <v>876</v>
      </c>
      <c r="D395" s="235" t="s">
        <v>877</v>
      </c>
      <c r="E395" s="235" t="s">
        <v>890</v>
      </c>
      <c r="F395" s="235" t="s">
        <v>891</v>
      </c>
      <c r="G395" s="236">
        <v>30996061</v>
      </c>
      <c r="H395" s="236">
        <v>17429472.899999999</v>
      </c>
      <c r="I395" s="236">
        <v>13566588.1</v>
      </c>
      <c r="J395" s="236">
        <v>0</v>
      </c>
      <c r="K395" s="236">
        <v>13566588.1</v>
      </c>
      <c r="L395" s="236">
        <v>6381121.9000000004</v>
      </c>
      <c r="M395" s="236">
        <v>3587148.85</v>
      </c>
      <c r="N395" s="236">
        <v>2793973.05</v>
      </c>
      <c r="O395" s="236">
        <v>9004816.3300000001</v>
      </c>
      <c r="P395" s="236">
        <v>4424150.25</v>
      </c>
      <c r="Q395" s="236">
        <v>4580666.08</v>
      </c>
      <c r="R395" s="236">
        <v>20941227.23</v>
      </c>
      <c r="S395" s="236">
        <v>20941227.23</v>
      </c>
      <c r="T395" s="236">
        <v>0</v>
      </c>
      <c r="U395" s="237"/>
      <c r="V395" s="237"/>
      <c r="W395" s="237"/>
      <c r="X395" s="237"/>
    </row>
    <row r="396" spans="1:24" ht="15" hidden="1" customHeight="1" outlineLevel="2" x14ac:dyDescent="0.2">
      <c r="A396" s="234">
        <v>358</v>
      </c>
      <c r="B396" s="235" t="s">
        <v>858</v>
      </c>
      <c r="C396" s="235" t="s">
        <v>876</v>
      </c>
      <c r="D396" s="235" t="s">
        <v>877</v>
      </c>
      <c r="E396" s="235" t="s">
        <v>892</v>
      </c>
      <c r="F396" s="235" t="s">
        <v>893</v>
      </c>
      <c r="G396" s="236">
        <v>59638036.899999999</v>
      </c>
      <c r="H396" s="236">
        <v>32706378.879999999</v>
      </c>
      <c r="I396" s="236">
        <v>26931658.02</v>
      </c>
      <c r="J396" s="236">
        <v>0</v>
      </c>
      <c r="K396" s="236">
        <v>26931658.02</v>
      </c>
      <c r="L396" s="236">
        <v>12352665.550000001</v>
      </c>
      <c r="M396" s="236">
        <v>6772816.3300000001</v>
      </c>
      <c r="N396" s="236">
        <v>5579849.2199999997</v>
      </c>
      <c r="O396" s="236">
        <v>24534859.760000002</v>
      </c>
      <c r="P396" s="236">
        <v>11520927.789999999</v>
      </c>
      <c r="Q396" s="236">
        <v>13013931.970000001</v>
      </c>
      <c r="R396" s="236">
        <v>45525439.210000001</v>
      </c>
      <c r="S396" s="236">
        <v>45525439.210000001</v>
      </c>
      <c r="T396" s="236">
        <v>3913204.01</v>
      </c>
      <c r="U396" s="237"/>
      <c r="V396" s="237"/>
      <c r="W396" s="237"/>
      <c r="X396" s="237"/>
    </row>
    <row r="397" spans="1:24" ht="15" hidden="1" customHeight="1" outlineLevel="2" x14ac:dyDescent="0.2">
      <c r="A397" s="234">
        <v>359</v>
      </c>
      <c r="B397" s="235" t="s">
        <v>858</v>
      </c>
      <c r="C397" s="235" t="s">
        <v>876</v>
      </c>
      <c r="D397" s="235" t="s">
        <v>877</v>
      </c>
      <c r="E397" s="235" t="s">
        <v>894</v>
      </c>
      <c r="F397" s="235" t="s">
        <v>895</v>
      </c>
      <c r="G397" s="236">
        <v>88085854.069999993</v>
      </c>
      <c r="H397" s="236">
        <v>47496566.18</v>
      </c>
      <c r="I397" s="236">
        <v>40589287.890000001</v>
      </c>
      <c r="J397" s="236">
        <v>0</v>
      </c>
      <c r="K397" s="236">
        <v>40589287.890000001</v>
      </c>
      <c r="L397" s="236">
        <v>18245243.710000001</v>
      </c>
      <c r="M397" s="236">
        <v>9833698.5600000005</v>
      </c>
      <c r="N397" s="236">
        <v>8411545.1500000004</v>
      </c>
      <c r="O397" s="236">
        <v>83080195.099999994</v>
      </c>
      <c r="P397" s="236">
        <v>41600304.259999998</v>
      </c>
      <c r="Q397" s="236">
        <v>41479890.840000004</v>
      </c>
      <c r="R397" s="236">
        <v>90480723.879999995</v>
      </c>
      <c r="S397" s="236">
        <v>72892356.069999993</v>
      </c>
      <c r="T397" s="236">
        <v>3685152.35</v>
      </c>
      <c r="U397" s="237"/>
      <c r="V397" s="237"/>
      <c r="W397" s="237"/>
      <c r="X397" s="237"/>
    </row>
    <row r="398" spans="1:24" ht="15" hidden="1" customHeight="1" outlineLevel="2" x14ac:dyDescent="0.2">
      <c r="A398" s="234">
        <v>360</v>
      </c>
      <c r="B398" s="235" t="s">
        <v>858</v>
      </c>
      <c r="C398" s="235" t="s">
        <v>876</v>
      </c>
      <c r="D398" s="235" t="s">
        <v>877</v>
      </c>
      <c r="E398" s="235" t="s">
        <v>896</v>
      </c>
      <c r="F398" s="235" t="s">
        <v>897</v>
      </c>
      <c r="G398" s="236">
        <v>124234925.78</v>
      </c>
      <c r="H398" s="236">
        <v>54964401.920000002</v>
      </c>
      <c r="I398" s="236">
        <v>69270523.859999999</v>
      </c>
      <c r="J398" s="236">
        <v>0</v>
      </c>
      <c r="K398" s="236">
        <v>69270523.859999999</v>
      </c>
      <c r="L398" s="236">
        <v>25732809.449999999</v>
      </c>
      <c r="M398" s="236">
        <v>11380843.460000001</v>
      </c>
      <c r="N398" s="236">
        <v>14351965.99</v>
      </c>
      <c r="O398" s="236">
        <v>59827113.380000003</v>
      </c>
      <c r="P398" s="236">
        <v>22637111.620000001</v>
      </c>
      <c r="Q398" s="236">
        <v>37190001.759999998</v>
      </c>
      <c r="R398" s="236">
        <v>120812491.61</v>
      </c>
      <c r="S398" s="236">
        <v>120698755.95999999</v>
      </c>
      <c r="T398" s="236">
        <v>15793474.92</v>
      </c>
      <c r="U398" s="237"/>
      <c r="V398" s="237"/>
      <c r="W398" s="237"/>
      <c r="X398" s="237"/>
    </row>
    <row r="399" spans="1:24" ht="15" hidden="1" customHeight="1" outlineLevel="2" x14ac:dyDescent="0.2">
      <c r="A399" s="234">
        <v>361</v>
      </c>
      <c r="B399" s="235" t="s">
        <v>858</v>
      </c>
      <c r="C399" s="235" t="s">
        <v>876</v>
      </c>
      <c r="D399" s="235" t="s">
        <v>877</v>
      </c>
      <c r="E399" s="235" t="s">
        <v>898</v>
      </c>
      <c r="F399" s="235" t="s">
        <v>899</v>
      </c>
      <c r="G399" s="236">
        <v>14525129.029999999</v>
      </c>
      <c r="H399" s="236">
        <v>5468604.6299999999</v>
      </c>
      <c r="I399" s="236">
        <v>9056524.4000000004</v>
      </c>
      <c r="J399" s="236">
        <v>0</v>
      </c>
      <c r="K399" s="236">
        <v>9056524.4000000004</v>
      </c>
      <c r="L399" s="236">
        <v>2911486.31</v>
      </c>
      <c r="M399" s="236">
        <v>1096329.1599999999</v>
      </c>
      <c r="N399" s="236">
        <v>1815157.15</v>
      </c>
      <c r="O399" s="236">
        <v>5723267.6900000004</v>
      </c>
      <c r="P399" s="236">
        <v>2129191.21</v>
      </c>
      <c r="Q399" s="236">
        <v>3594076.48</v>
      </c>
      <c r="R399" s="236">
        <v>14465758.029999999</v>
      </c>
      <c r="S399" s="236">
        <v>14465758.029999999</v>
      </c>
      <c r="T399" s="236">
        <v>4951918.5199999996</v>
      </c>
      <c r="U399" s="237"/>
      <c r="V399" s="237"/>
      <c r="W399" s="237"/>
      <c r="X399" s="237"/>
    </row>
    <row r="400" spans="1:24" ht="15" hidden="1" customHeight="1" outlineLevel="2" x14ac:dyDescent="0.2">
      <c r="A400" s="234">
        <v>362</v>
      </c>
      <c r="B400" s="235" t="s">
        <v>858</v>
      </c>
      <c r="C400" s="235" t="s">
        <v>876</v>
      </c>
      <c r="D400" s="235" t="s">
        <v>877</v>
      </c>
      <c r="E400" s="235" t="s">
        <v>900</v>
      </c>
      <c r="F400" s="235" t="s">
        <v>901</v>
      </c>
      <c r="G400" s="236">
        <v>77248882.799999997</v>
      </c>
      <c r="H400" s="236">
        <v>36105139.710000001</v>
      </c>
      <c r="I400" s="236">
        <v>41143743.090000004</v>
      </c>
      <c r="J400" s="236">
        <v>0</v>
      </c>
      <c r="K400" s="236">
        <v>41143743.090000004</v>
      </c>
      <c r="L400" s="236">
        <v>16000579.300000001</v>
      </c>
      <c r="M400" s="236">
        <v>7477572.3099999996</v>
      </c>
      <c r="N400" s="236">
        <v>8523006.9900000002</v>
      </c>
      <c r="O400" s="236">
        <v>14139499.449999999</v>
      </c>
      <c r="P400" s="236">
        <v>6135188.9800000004</v>
      </c>
      <c r="Q400" s="236">
        <v>8004310.4699999997</v>
      </c>
      <c r="R400" s="236">
        <v>57671060.549999997</v>
      </c>
      <c r="S400" s="236">
        <v>48403900.909999996</v>
      </c>
      <c r="T400" s="236">
        <v>6293333.1299999999</v>
      </c>
      <c r="U400" s="237"/>
      <c r="V400" s="237"/>
      <c r="W400" s="237"/>
      <c r="X400" s="237"/>
    </row>
    <row r="401" spans="1:24" ht="15" hidden="1" customHeight="1" outlineLevel="2" x14ac:dyDescent="0.2">
      <c r="A401" s="234">
        <v>363</v>
      </c>
      <c r="B401" s="235" t="s">
        <v>858</v>
      </c>
      <c r="C401" s="235" t="s">
        <v>876</v>
      </c>
      <c r="D401" s="235" t="s">
        <v>877</v>
      </c>
      <c r="E401" s="235" t="s">
        <v>902</v>
      </c>
      <c r="F401" s="235" t="s">
        <v>903</v>
      </c>
      <c r="G401" s="236">
        <v>49488994.909999996</v>
      </c>
      <c r="H401" s="236">
        <v>25538326.32</v>
      </c>
      <c r="I401" s="236">
        <v>23950668.59</v>
      </c>
      <c r="J401" s="236">
        <v>0</v>
      </c>
      <c r="K401" s="236">
        <v>23950668.59</v>
      </c>
      <c r="L401" s="236">
        <v>10246826.060000001</v>
      </c>
      <c r="M401" s="236">
        <v>5287989.51</v>
      </c>
      <c r="N401" s="236">
        <v>4958836.55</v>
      </c>
      <c r="O401" s="236">
        <v>14710357.35</v>
      </c>
      <c r="P401" s="236">
        <v>7216774.1699999999</v>
      </c>
      <c r="Q401" s="236">
        <v>7493583.1799999997</v>
      </c>
      <c r="R401" s="236">
        <v>36403088.32</v>
      </c>
      <c r="S401" s="236">
        <v>36403088.32</v>
      </c>
      <c r="T401" s="236">
        <v>11048033.34</v>
      </c>
      <c r="U401" s="237"/>
      <c r="V401" s="237"/>
      <c r="W401" s="237"/>
      <c r="X401" s="237"/>
    </row>
    <row r="402" spans="1:24" ht="15" hidden="1" customHeight="1" outlineLevel="2" x14ac:dyDescent="0.2">
      <c r="A402" s="234">
        <v>364</v>
      </c>
      <c r="B402" s="235" t="s">
        <v>858</v>
      </c>
      <c r="C402" s="235" t="s">
        <v>876</v>
      </c>
      <c r="D402" s="235" t="s">
        <v>877</v>
      </c>
      <c r="E402" s="235" t="s">
        <v>904</v>
      </c>
      <c r="F402" s="235" t="s">
        <v>905</v>
      </c>
      <c r="G402" s="236">
        <v>168035889.03</v>
      </c>
      <c r="H402" s="236">
        <v>23779290.43</v>
      </c>
      <c r="I402" s="236">
        <v>144256598.59999999</v>
      </c>
      <c r="J402" s="236">
        <v>0</v>
      </c>
      <c r="K402" s="236">
        <v>144256598.59999999</v>
      </c>
      <c r="L402" s="236">
        <v>34736239.530000001</v>
      </c>
      <c r="M402" s="236">
        <v>4915400.57</v>
      </c>
      <c r="N402" s="236">
        <v>29820838.960000001</v>
      </c>
      <c r="O402" s="236">
        <v>0</v>
      </c>
      <c r="P402" s="236">
        <v>0</v>
      </c>
      <c r="Q402" s="236">
        <v>0</v>
      </c>
      <c r="R402" s="236">
        <v>174077437.56</v>
      </c>
      <c r="S402" s="236">
        <v>174077437.56</v>
      </c>
      <c r="T402" s="236">
        <v>17745424.18</v>
      </c>
      <c r="U402" s="237"/>
      <c r="V402" s="237"/>
      <c r="W402" s="237"/>
      <c r="X402" s="237"/>
    </row>
    <row r="403" spans="1:24" ht="15" hidden="1" customHeight="1" outlineLevel="2" x14ac:dyDescent="0.2">
      <c r="A403" s="234">
        <v>365</v>
      </c>
      <c r="B403" s="235" t="s">
        <v>858</v>
      </c>
      <c r="C403" s="235" t="s">
        <v>876</v>
      </c>
      <c r="D403" s="235" t="s">
        <v>877</v>
      </c>
      <c r="E403" s="235" t="s">
        <v>906</v>
      </c>
      <c r="F403" s="235" t="s">
        <v>907</v>
      </c>
      <c r="G403" s="236">
        <v>36791653.490000002</v>
      </c>
      <c r="H403" s="236">
        <v>11456581.199999999</v>
      </c>
      <c r="I403" s="236">
        <v>25335072.289999999</v>
      </c>
      <c r="J403" s="236">
        <v>0</v>
      </c>
      <c r="K403" s="236">
        <v>25335072.289999999</v>
      </c>
      <c r="L403" s="236">
        <v>7620663.8600000003</v>
      </c>
      <c r="M403" s="236">
        <v>2373633.04</v>
      </c>
      <c r="N403" s="236">
        <v>5247030.82</v>
      </c>
      <c r="O403" s="236">
        <v>9145420.8599999994</v>
      </c>
      <c r="P403" s="236">
        <v>2699263.76</v>
      </c>
      <c r="Q403" s="236">
        <v>6446157.0999999996</v>
      </c>
      <c r="R403" s="236">
        <v>37028260.210000001</v>
      </c>
      <c r="S403" s="236">
        <v>34016388</v>
      </c>
      <c r="T403" s="236">
        <v>3214093.76</v>
      </c>
      <c r="U403" s="237"/>
      <c r="V403" s="237"/>
      <c r="W403" s="237"/>
      <c r="X403" s="237"/>
    </row>
    <row r="404" spans="1:24" ht="15" hidden="1" customHeight="1" outlineLevel="1" x14ac:dyDescent="0.2">
      <c r="A404" s="239"/>
      <c r="B404" s="240"/>
      <c r="C404" s="241"/>
      <c r="D404" s="242" t="s">
        <v>908</v>
      </c>
      <c r="E404" s="240"/>
      <c r="F404" s="240"/>
      <c r="G404" s="243">
        <f t="shared" ref="G404:T404" si="35">SUBTOTAL(9,G389:G403)</f>
        <v>0</v>
      </c>
      <c r="H404" s="243">
        <f t="shared" si="35"/>
        <v>0</v>
      </c>
      <c r="I404" s="243">
        <f t="shared" si="35"/>
        <v>0</v>
      </c>
      <c r="J404" s="243">
        <f t="shared" si="35"/>
        <v>0</v>
      </c>
      <c r="K404" s="243">
        <f t="shared" si="35"/>
        <v>0</v>
      </c>
      <c r="L404" s="243">
        <f t="shared" si="35"/>
        <v>0</v>
      </c>
      <c r="M404" s="243">
        <f t="shared" si="35"/>
        <v>0</v>
      </c>
      <c r="N404" s="243">
        <f t="shared" si="35"/>
        <v>0</v>
      </c>
      <c r="O404" s="243">
        <f t="shared" si="35"/>
        <v>0</v>
      </c>
      <c r="P404" s="243">
        <f t="shared" si="35"/>
        <v>0</v>
      </c>
      <c r="Q404" s="243">
        <f t="shared" si="35"/>
        <v>0</v>
      </c>
      <c r="R404" s="243">
        <f t="shared" si="35"/>
        <v>0</v>
      </c>
      <c r="S404" s="243">
        <f t="shared" si="35"/>
        <v>0</v>
      </c>
      <c r="T404" s="243">
        <f t="shared" si="35"/>
        <v>0</v>
      </c>
      <c r="U404" s="237"/>
      <c r="V404" s="237"/>
      <c r="W404" s="237"/>
      <c r="X404" s="237"/>
    </row>
    <row r="405" spans="1:24" ht="15" hidden="1" customHeight="1" outlineLevel="2" x14ac:dyDescent="0.2">
      <c r="A405" s="244">
        <v>366</v>
      </c>
      <c r="B405" s="245" t="s">
        <v>858</v>
      </c>
      <c r="C405" s="235" t="s">
        <v>909</v>
      </c>
      <c r="D405" s="245" t="s">
        <v>910</v>
      </c>
      <c r="E405" s="245" t="s">
        <v>911</v>
      </c>
      <c r="F405" s="245" t="s">
        <v>912</v>
      </c>
      <c r="G405" s="246">
        <v>157691077.08000001</v>
      </c>
      <c r="H405" s="246">
        <v>102240325.84</v>
      </c>
      <c r="I405" s="246">
        <v>55450751.240000002</v>
      </c>
      <c r="J405" s="246">
        <v>0</v>
      </c>
      <c r="K405" s="246">
        <v>55450751.240000002</v>
      </c>
      <c r="L405" s="246">
        <v>32319888.120000001</v>
      </c>
      <c r="M405" s="246">
        <v>20942869.219999999</v>
      </c>
      <c r="N405" s="246">
        <v>11377018.9</v>
      </c>
      <c r="O405" s="246">
        <v>309531027.54000002</v>
      </c>
      <c r="P405" s="246">
        <v>164493579.94</v>
      </c>
      <c r="Q405" s="246">
        <v>145037447.59999999</v>
      </c>
      <c r="R405" s="246">
        <v>211865217.74000001</v>
      </c>
      <c r="S405" s="246">
        <v>211865217.74000001</v>
      </c>
      <c r="T405" s="246">
        <v>14871511.4</v>
      </c>
      <c r="U405" s="237"/>
      <c r="V405" s="237"/>
      <c r="W405" s="237"/>
      <c r="X405" s="237"/>
    </row>
    <row r="406" spans="1:24" ht="15" hidden="1" customHeight="1" outlineLevel="2" x14ac:dyDescent="0.2">
      <c r="A406" s="234">
        <v>367</v>
      </c>
      <c r="B406" s="235" t="s">
        <v>858</v>
      </c>
      <c r="C406" s="235" t="s">
        <v>909</v>
      </c>
      <c r="D406" s="235" t="s">
        <v>910</v>
      </c>
      <c r="E406" s="235" t="s">
        <v>913</v>
      </c>
      <c r="F406" s="235" t="s">
        <v>914</v>
      </c>
      <c r="G406" s="236">
        <v>59677367.560000002</v>
      </c>
      <c r="H406" s="236">
        <v>45321508.049999997</v>
      </c>
      <c r="I406" s="236">
        <v>14355859.51</v>
      </c>
      <c r="J406" s="236">
        <v>0</v>
      </c>
      <c r="K406" s="236">
        <v>14355859.51</v>
      </c>
      <c r="L406" s="236">
        <v>12301644.199999999</v>
      </c>
      <c r="M406" s="236">
        <v>9338222.8100000005</v>
      </c>
      <c r="N406" s="236">
        <v>2963421.39</v>
      </c>
      <c r="O406" s="236">
        <v>47031889.619999997</v>
      </c>
      <c r="P406" s="236">
        <v>28346694.140000001</v>
      </c>
      <c r="Q406" s="236">
        <v>18685195.48</v>
      </c>
      <c r="R406" s="236">
        <v>36004476.380000003</v>
      </c>
      <c r="S406" s="236">
        <v>32101947.539999999</v>
      </c>
      <c r="T406" s="236">
        <v>7414279.5300000003</v>
      </c>
      <c r="U406" s="237"/>
      <c r="V406" s="237"/>
      <c r="W406" s="237"/>
      <c r="X406" s="237"/>
    </row>
    <row r="407" spans="1:24" ht="15" hidden="1" customHeight="1" outlineLevel="2" x14ac:dyDescent="0.2">
      <c r="A407" s="234">
        <v>368</v>
      </c>
      <c r="B407" s="235" t="s">
        <v>858</v>
      </c>
      <c r="C407" s="235" t="s">
        <v>909</v>
      </c>
      <c r="D407" s="235" t="s">
        <v>910</v>
      </c>
      <c r="E407" s="235" t="s">
        <v>915</v>
      </c>
      <c r="F407" s="235" t="s">
        <v>916</v>
      </c>
      <c r="G407" s="236">
        <v>57411782.780000001</v>
      </c>
      <c r="H407" s="236">
        <v>32285198.109999999</v>
      </c>
      <c r="I407" s="236">
        <v>25126584.670000002</v>
      </c>
      <c r="J407" s="236">
        <v>0</v>
      </c>
      <c r="K407" s="236">
        <v>25126584.670000002</v>
      </c>
      <c r="L407" s="236">
        <v>11834625.98</v>
      </c>
      <c r="M407" s="236">
        <v>6657150.3899999997</v>
      </c>
      <c r="N407" s="236">
        <v>5177475.59</v>
      </c>
      <c r="O407" s="236">
        <v>20404467.399999999</v>
      </c>
      <c r="P407" s="236">
        <v>10590020.5</v>
      </c>
      <c r="Q407" s="236">
        <v>9814446.9000000004</v>
      </c>
      <c r="R407" s="236">
        <v>40118507.159999996</v>
      </c>
      <c r="S407" s="236">
        <v>36668017.189999998</v>
      </c>
      <c r="T407" s="236">
        <v>2108145.39</v>
      </c>
      <c r="U407" s="237"/>
      <c r="V407" s="237"/>
      <c r="W407" s="237"/>
      <c r="X407" s="237"/>
    </row>
    <row r="408" spans="1:24" ht="15" hidden="1" customHeight="1" outlineLevel="2" x14ac:dyDescent="0.2">
      <c r="A408" s="234">
        <v>369</v>
      </c>
      <c r="B408" s="235" t="s">
        <v>858</v>
      </c>
      <c r="C408" s="235" t="s">
        <v>909</v>
      </c>
      <c r="D408" s="235" t="s">
        <v>910</v>
      </c>
      <c r="E408" s="235" t="s">
        <v>917</v>
      </c>
      <c r="F408" s="235" t="s">
        <v>918</v>
      </c>
      <c r="G408" s="236">
        <v>112618901.14</v>
      </c>
      <c r="H408" s="236">
        <v>56851969.409999996</v>
      </c>
      <c r="I408" s="236">
        <v>55766931.729999997</v>
      </c>
      <c r="J408" s="236">
        <v>0</v>
      </c>
      <c r="K408" s="236">
        <v>55766931.729999997</v>
      </c>
      <c r="L408" s="236">
        <v>23046703.530000001</v>
      </c>
      <c r="M408" s="236">
        <v>11637982.529999999</v>
      </c>
      <c r="N408" s="236">
        <v>11408721</v>
      </c>
      <c r="O408" s="236">
        <v>78098619.439999998</v>
      </c>
      <c r="P408" s="236">
        <v>37696020.060000002</v>
      </c>
      <c r="Q408" s="236">
        <v>40402599.380000003</v>
      </c>
      <c r="R408" s="236">
        <v>107578252.11</v>
      </c>
      <c r="S408" s="236">
        <v>107578252.11</v>
      </c>
      <c r="T408" s="236">
        <v>19984154.359999999</v>
      </c>
      <c r="U408" s="237"/>
      <c r="V408" s="237"/>
      <c r="W408" s="237"/>
      <c r="X408" s="237"/>
    </row>
    <row r="409" spans="1:24" ht="15" hidden="1" customHeight="1" outlineLevel="2" x14ac:dyDescent="0.2">
      <c r="A409" s="234">
        <v>370</v>
      </c>
      <c r="B409" s="235" t="s">
        <v>858</v>
      </c>
      <c r="C409" s="235" t="s">
        <v>909</v>
      </c>
      <c r="D409" s="235" t="s">
        <v>910</v>
      </c>
      <c r="E409" s="235" t="s">
        <v>919</v>
      </c>
      <c r="F409" s="235" t="s">
        <v>920</v>
      </c>
      <c r="G409" s="236">
        <v>41162497.100000001</v>
      </c>
      <c r="H409" s="236">
        <v>21152486.489999998</v>
      </c>
      <c r="I409" s="236">
        <v>20010010.609999999</v>
      </c>
      <c r="J409" s="236">
        <v>0</v>
      </c>
      <c r="K409" s="236">
        <v>20010010.609999999</v>
      </c>
      <c r="L409" s="236">
        <v>8406254.8800000008</v>
      </c>
      <c r="M409" s="236">
        <v>4320612.9400000004</v>
      </c>
      <c r="N409" s="236">
        <v>4085641.94</v>
      </c>
      <c r="O409" s="236">
        <v>10740886.15</v>
      </c>
      <c r="P409" s="236">
        <v>5388421.5700000003</v>
      </c>
      <c r="Q409" s="236">
        <v>5352464.58</v>
      </c>
      <c r="R409" s="236">
        <v>29448117.129999999</v>
      </c>
      <c r="S409" s="236">
        <v>29448117.129999999</v>
      </c>
      <c r="T409" s="236">
        <v>0</v>
      </c>
      <c r="U409" s="237"/>
      <c r="V409" s="237"/>
      <c r="W409" s="237"/>
      <c r="X409" s="237"/>
    </row>
    <row r="410" spans="1:24" ht="15" hidden="1" customHeight="1" outlineLevel="2" x14ac:dyDescent="0.2">
      <c r="A410" s="234">
        <v>371</v>
      </c>
      <c r="B410" s="235" t="s">
        <v>858</v>
      </c>
      <c r="C410" s="235" t="s">
        <v>909</v>
      </c>
      <c r="D410" s="235" t="s">
        <v>910</v>
      </c>
      <c r="E410" s="235" t="s">
        <v>921</v>
      </c>
      <c r="F410" s="235" t="s">
        <v>922</v>
      </c>
      <c r="G410" s="236">
        <v>63596855.689999998</v>
      </c>
      <c r="H410" s="236">
        <v>36393144.619999997</v>
      </c>
      <c r="I410" s="236">
        <v>27203711.07</v>
      </c>
      <c r="J410" s="236">
        <v>0</v>
      </c>
      <c r="K410" s="236">
        <v>27203711.07</v>
      </c>
      <c r="L410" s="236">
        <v>13109591.17</v>
      </c>
      <c r="M410" s="236">
        <v>7501186.0300000003</v>
      </c>
      <c r="N410" s="236">
        <v>5608405.1399999997</v>
      </c>
      <c r="O410" s="236">
        <v>12260461.85</v>
      </c>
      <c r="P410" s="236">
        <v>6686829.3499999996</v>
      </c>
      <c r="Q410" s="236">
        <v>5573632.5</v>
      </c>
      <c r="R410" s="236">
        <v>38385748.710000001</v>
      </c>
      <c r="S410" s="236">
        <v>33617320.68</v>
      </c>
      <c r="T410" s="236">
        <v>3896445.11</v>
      </c>
      <c r="U410" s="237"/>
      <c r="V410" s="237"/>
      <c r="W410" s="237"/>
      <c r="X410" s="237"/>
    </row>
    <row r="411" spans="1:24" ht="15" hidden="1" customHeight="1" outlineLevel="2" x14ac:dyDescent="0.2">
      <c r="A411" s="234">
        <v>372</v>
      </c>
      <c r="B411" s="235" t="s">
        <v>858</v>
      </c>
      <c r="C411" s="235" t="s">
        <v>909</v>
      </c>
      <c r="D411" s="235" t="s">
        <v>910</v>
      </c>
      <c r="E411" s="235" t="s">
        <v>923</v>
      </c>
      <c r="F411" s="235" t="s">
        <v>924</v>
      </c>
      <c r="G411" s="236">
        <v>57300883.490000002</v>
      </c>
      <c r="H411" s="236">
        <v>24762451.129999999</v>
      </c>
      <c r="I411" s="236">
        <v>32538432.359999999</v>
      </c>
      <c r="J411" s="236">
        <v>0</v>
      </c>
      <c r="K411" s="236">
        <v>32538432.359999999</v>
      </c>
      <c r="L411" s="236">
        <v>11811765.66</v>
      </c>
      <c r="M411" s="236">
        <v>5105951.6500000004</v>
      </c>
      <c r="N411" s="236">
        <v>6705814.0099999998</v>
      </c>
      <c r="O411" s="236">
        <v>16586973.41</v>
      </c>
      <c r="P411" s="236">
        <v>5491373.2199999997</v>
      </c>
      <c r="Q411" s="236">
        <v>11095600.189999999</v>
      </c>
      <c r="R411" s="236">
        <v>50339846.560000002</v>
      </c>
      <c r="S411" s="236">
        <v>41901055.689999998</v>
      </c>
      <c r="T411" s="236">
        <v>1090747.8700000001</v>
      </c>
      <c r="U411" s="237"/>
      <c r="V411" s="237"/>
      <c r="W411" s="237"/>
      <c r="X411" s="237"/>
    </row>
    <row r="412" spans="1:24" ht="15" hidden="1" customHeight="1" outlineLevel="2" x14ac:dyDescent="0.2">
      <c r="A412" s="234">
        <v>373</v>
      </c>
      <c r="B412" s="235" t="s">
        <v>858</v>
      </c>
      <c r="C412" s="235" t="s">
        <v>909</v>
      </c>
      <c r="D412" s="235" t="s">
        <v>910</v>
      </c>
      <c r="E412" s="235" t="s">
        <v>925</v>
      </c>
      <c r="F412" s="235" t="s">
        <v>926</v>
      </c>
      <c r="G412" s="236">
        <v>27611199.309999999</v>
      </c>
      <c r="H412" s="236">
        <v>12917457.73</v>
      </c>
      <c r="I412" s="236">
        <v>14693741.58</v>
      </c>
      <c r="J412" s="236">
        <v>0</v>
      </c>
      <c r="K412" s="236">
        <v>14693741.58</v>
      </c>
      <c r="L412" s="236">
        <v>5680145.8899999997</v>
      </c>
      <c r="M412" s="236">
        <v>2656698.35</v>
      </c>
      <c r="N412" s="236">
        <v>3023447.54</v>
      </c>
      <c r="O412" s="236">
        <v>8995588.0199999996</v>
      </c>
      <c r="P412" s="236">
        <v>4105090.92</v>
      </c>
      <c r="Q412" s="236">
        <v>4890497.0999999996</v>
      </c>
      <c r="R412" s="236">
        <v>22607686.219999999</v>
      </c>
      <c r="S412" s="236">
        <v>22607686.219999999</v>
      </c>
      <c r="T412" s="236">
        <v>1213092.3</v>
      </c>
      <c r="U412" s="237"/>
      <c r="V412" s="237"/>
      <c r="W412" s="237"/>
      <c r="X412" s="237"/>
    </row>
    <row r="413" spans="1:24" ht="15" hidden="1" customHeight="1" outlineLevel="2" x14ac:dyDescent="0.2">
      <c r="A413" s="234">
        <v>374</v>
      </c>
      <c r="B413" s="235" t="s">
        <v>858</v>
      </c>
      <c r="C413" s="235" t="s">
        <v>909</v>
      </c>
      <c r="D413" s="235" t="s">
        <v>910</v>
      </c>
      <c r="E413" s="235" t="s">
        <v>927</v>
      </c>
      <c r="F413" s="235" t="s">
        <v>928</v>
      </c>
      <c r="G413" s="236">
        <v>39724090.640000001</v>
      </c>
      <c r="H413" s="236">
        <v>13628144.82</v>
      </c>
      <c r="I413" s="236">
        <v>26095945.82</v>
      </c>
      <c r="J413" s="236">
        <v>0</v>
      </c>
      <c r="K413" s="236">
        <v>26095945.82</v>
      </c>
      <c r="L413" s="236">
        <v>8188558.7300000004</v>
      </c>
      <c r="M413" s="236">
        <v>2809239.43</v>
      </c>
      <c r="N413" s="236">
        <v>5379319.2999999998</v>
      </c>
      <c r="O413" s="236">
        <v>4915723.7300000004</v>
      </c>
      <c r="P413" s="236">
        <v>1582111.75</v>
      </c>
      <c r="Q413" s="236">
        <v>3333611.98</v>
      </c>
      <c r="R413" s="236">
        <v>34808877.100000001</v>
      </c>
      <c r="S413" s="236">
        <v>30594067.079999998</v>
      </c>
      <c r="T413" s="236">
        <v>0</v>
      </c>
      <c r="U413" s="237"/>
      <c r="V413" s="237"/>
      <c r="W413" s="237"/>
      <c r="X413" s="237"/>
    </row>
    <row r="414" spans="1:24" ht="15" hidden="1" customHeight="1" outlineLevel="1" x14ac:dyDescent="0.2">
      <c r="A414" s="239"/>
      <c r="B414" s="240"/>
      <c r="C414" s="241"/>
      <c r="D414" s="242" t="s">
        <v>929</v>
      </c>
      <c r="E414" s="240"/>
      <c r="F414" s="240"/>
      <c r="G414" s="243">
        <f t="shared" ref="G414:T414" si="36">SUBTOTAL(9,G405:G413)</f>
        <v>0</v>
      </c>
      <c r="H414" s="243">
        <f t="shared" si="36"/>
        <v>0</v>
      </c>
      <c r="I414" s="243">
        <f t="shared" si="36"/>
        <v>0</v>
      </c>
      <c r="J414" s="243">
        <f t="shared" si="36"/>
        <v>0</v>
      </c>
      <c r="K414" s="243">
        <f t="shared" si="36"/>
        <v>0</v>
      </c>
      <c r="L414" s="243">
        <f t="shared" si="36"/>
        <v>0</v>
      </c>
      <c r="M414" s="243">
        <f t="shared" si="36"/>
        <v>0</v>
      </c>
      <c r="N414" s="243">
        <f t="shared" si="36"/>
        <v>0</v>
      </c>
      <c r="O414" s="243">
        <f t="shared" si="36"/>
        <v>0</v>
      </c>
      <c r="P414" s="243">
        <f t="shared" si="36"/>
        <v>0</v>
      </c>
      <c r="Q414" s="243">
        <f t="shared" si="36"/>
        <v>0</v>
      </c>
      <c r="R414" s="243">
        <f t="shared" si="36"/>
        <v>0</v>
      </c>
      <c r="S414" s="243">
        <f t="shared" si="36"/>
        <v>0</v>
      </c>
      <c r="T414" s="243">
        <f t="shared" si="36"/>
        <v>0</v>
      </c>
      <c r="U414" s="237"/>
      <c r="V414" s="237"/>
      <c r="W414" s="237"/>
      <c r="X414" s="237"/>
    </row>
    <row r="415" spans="1:24" ht="15" hidden="1" customHeight="1" outlineLevel="2" x14ac:dyDescent="0.2">
      <c r="A415" s="244">
        <v>375</v>
      </c>
      <c r="B415" s="245" t="s">
        <v>858</v>
      </c>
      <c r="C415" s="235" t="s">
        <v>930</v>
      </c>
      <c r="D415" s="245" t="s">
        <v>931</v>
      </c>
      <c r="E415" s="245" t="s">
        <v>932</v>
      </c>
      <c r="F415" s="245" t="s">
        <v>933</v>
      </c>
      <c r="G415" s="246">
        <v>111596503.31999999</v>
      </c>
      <c r="H415" s="246">
        <v>72008207.340000004</v>
      </c>
      <c r="I415" s="246">
        <v>39588295.979999997</v>
      </c>
      <c r="J415" s="246">
        <v>1489713</v>
      </c>
      <c r="K415" s="246">
        <v>38098582.979999997</v>
      </c>
      <c r="L415" s="246">
        <v>22024197.600000001</v>
      </c>
      <c r="M415" s="246">
        <v>14228036.779999999</v>
      </c>
      <c r="N415" s="246">
        <v>7796160.8200000003</v>
      </c>
      <c r="O415" s="246">
        <v>490321362.75</v>
      </c>
      <c r="P415" s="246">
        <v>291165261.88</v>
      </c>
      <c r="Q415" s="246">
        <v>199156100.87</v>
      </c>
      <c r="R415" s="246">
        <v>246540557.66999999</v>
      </c>
      <c r="S415" s="246">
        <v>236623553.61000001</v>
      </c>
      <c r="T415" s="246">
        <v>1968725.69</v>
      </c>
      <c r="U415" s="237"/>
      <c r="V415" s="237"/>
      <c r="W415" s="237"/>
      <c r="X415" s="237"/>
    </row>
    <row r="416" spans="1:24" ht="15" hidden="1" customHeight="1" outlineLevel="2" x14ac:dyDescent="0.2">
      <c r="A416" s="234">
        <v>376</v>
      </c>
      <c r="B416" s="235" t="s">
        <v>858</v>
      </c>
      <c r="C416" s="235" t="s">
        <v>930</v>
      </c>
      <c r="D416" s="235" t="s">
        <v>931</v>
      </c>
      <c r="E416" s="235" t="s">
        <v>934</v>
      </c>
      <c r="F416" s="235" t="s">
        <v>935</v>
      </c>
      <c r="G416" s="236">
        <v>58029250.189999998</v>
      </c>
      <c r="H416" s="236">
        <v>27163990.649999999</v>
      </c>
      <c r="I416" s="236">
        <v>30865259.539999999</v>
      </c>
      <c r="J416" s="236">
        <v>7319790</v>
      </c>
      <c r="K416" s="236">
        <v>23545469.539999999</v>
      </c>
      <c r="L416" s="236">
        <v>11451052.810000001</v>
      </c>
      <c r="M416" s="236">
        <v>5359009.2699999996</v>
      </c>
      <c r="N416" s="236">
        <v>6092043.54</v>
      </c>
      <c r="O416" s="236">
        <v>10568985.75</v>
      </c>
      <c r="P416" s="236">
        <v>4744102.08</v>
      </c>
      <c r="Q416" s="236">
        <v>5824883.6699999999</v>
      </c>
      <c r="R416" s="236">
        <v>42782186.75</v>
      </c>
      <c r="S416" s="236">
        <v>42782186.75</v>
      </c>
      <c r="T416" s="236">
        <v>318589.14</v>
      </c>
      <c r="U416" s="237"/>
      <c r="V416" s="237"/>
      <c r="W416" s="237"/>
      <c r="X416" s="237"/>
    </row>
    <row r="417" spans="1:24" ht="15" hidden="1" customHeight="1" outlineLevel="2" x14ac:dyDescent="0.2">
      <c r="A417" s="234">
        <v>377</v>
      </c>
      <c r="B417" s="235" t="s">
        <v>858</v>
      </c>
      <c r="C417" s="235" t="s">
        <v>930</v>
      </c>
      <c r="D417" s="235" t="s">
        <v>931</v>
      </c>
      <c r="E417" s="235" t="s">
        <v>936</v>
      </c>
      <c r="F417" s="235" t="s">
        <v>937</v>
      </c>
      <c r="G417" s="236">
        <v>33844691.700000003</v>
      </c>
      <c r="H417" s="236">
        <v>17484000.710000001</v>
      </c>
      <c r="I417" s="236">
        <v>16360690.99</v>
      </c>
      <c r="J417" s="236">
        <v>4871118</v>
      </c>
      <c r="K417" s="236">
        <v>11489572.99</v>
      </c>
      <c r="L417" s="236">
        <v>6678656.4199999999</v>
      </c>
      <c r="M417" s="236">
        <v>3451435.74</v>
      </c>
      <c r="N417" s="236">
        <v>3227220.68</v>
      </c>
      <c r="O417" s="236">
        <v>5013496.76</v>
      </c>
      <c r="P417" s="236">
        <v>2448274.5499999998</v>
      </c>
      <c r="Q417" s="236">
        <v>2565222.21</v>
      </c>
      <c r="R417" s="236">
        <v>22153133.879999999</v>
      </c>
      <c r="S417" s="236">
        <v>22153133.879999999</v>
      </c>
      <c r="T417" s="236">
        <v>2835872.55</v>
      </c>
      <c r="U417" s="237"/>
      <c r="V417" s="237"/>
      <c r="W417" s="237"/>
      <c r="X417" s="237"/>
    </row>
    <row r="418" spans="1:24" ht="15" hidden="1" customHeight="1" outlineLevel="2" x14ac:dyDescent="0.2">
      <c r="A418" s="234">
        <v>378</v>
      </c>
      <c r="B418" s="235" t="s">
        <v>858</v>
      </c>
      <c r="C418" s="235" t="s">
        <v>930</v>
      </c>
      <c r="D418" s="235" t="s">
        <v>931</v>
      </c>
      <c r="E418" s="235" t="s">
        <v>938</v>
      </c>
      <c r="F418" s="235" t="s">
        <v>939</v>
      </c>
      <c r="G418" s="236">
        <v>31301025.940000001</v>
      </c>
      <c r="H418" s="236">
        <v>14145012.970000001</v>
      </c>
      <c r="I418" s="236">
        <v>17156012.969999999</v>
      </c>
      <c r="J418" s="236">
        <v>2770153</v>
      </c>
      <c r="K418" s="236">
        <v>14385859.970000001</v>
      </c>
      <c r="L418" s="236">
        <v>6171270.4100000001</v>
      </c>
      <c r="M418" s="236">
        <v>2787687.07</v>
      </c>
      <c r="N418" s="236">
        <v>3383583.34</v>
      </c>
      <c r="O418" s="236">
        <v>12063951.1</v>
      </c>
      <c r="P418" s="236">
        <v>5279945.96</v>
      </c>
      <c r="Q418" s="236">
        <v>6784005.1399999997</v>
      </c>
      <c r="R418" s="236">
        <v>27323601.449999999</v>
      </c>
      <c r="S418" s="236">
        <v>27323601.449999999</v>
      </c>
      <c r="T418" s="236">
        <v>693228.75</v>
      </c>
      <c r="U418" s="237"/>
      <c r="V418" s="237"/>
      <c r="W418" s="237"/>
      <c r="X418" s="237"/>
    </row>
    <row r="419" spans="1:24" ht="15" hidden="1" customHeight="1" outlineLevel="2" x14ac:dyDescent="0.2">
      <c r="A419" s="234">
        <v>379</v>
      </c>
      <c r="B419" s="235" t="s">
        <v>858</v>
      </c>
      <c r="C419" s="235" t="s">
        <v>930</v>
      </c>
      <c r="D419" s="235" t="s">
        <v>931</v>
      </c>
      <c r="E419" s="235" t="s">
        <v>940</v>
      </c>
      <c r="F419" s="235" t="s">
        <v>941</v>
      </c>
      <c r="G419" s="236">
        <v>29076881.899999999</v>
      </c>
      <c r="H419" s="236">
        <v>14657605.74</v>
      </c>
      <c r="I419" s="236">
        <v>14419276.16</v>
      </c>
      <c r="J419" s="236">
        <v>3480177</v>
      </c>
      <c r="K419" s="236">
        <v>10939099.16</v>
      </c>
      <c r="L419" s="236">
        <v>5738352.6699999999</v>
      </c>
      <c r="M419" s="236">
        <v>2892353.86</v>
      </c>
      <c r="N419" s="236">
        <v>2845998.81</v>
      </c>
      <c r="O419" s="236">
        <v>8194229.5199999996</v>
      </c>
      <c r="P419" s="236">
        <v>3970530.4</v>
      </c>
      <c r="Q419" s="236">
        <v>4223699.12</v>
      </c>
      <c r="R419" s="236">
        <v>21488974.09</v>
      </c>
      <c r="S419" s="236">
        <v>21488974.09</v>
      </c>
      <c r="T419" s="236">
        <v>682631</v>
      </c>
      <c r="U419" s="237"/>
      <c r="V419" s="237"/>
      <c r="W419" s="237"/>
      <c r="X419" s="237"/>
    </row>
    <row r="420" spans="1:24" ht="15" hidden="1" customHeight="1" outlineLevel="2" x14ac:dyDescent="0.2">
      <c r="A420" s="234">
        <v>380</v>
      </c>
      <c r="B420" s="235" t="s">
        <v>858</v>
      </c>
      <c r="C420" s="235" t="s">
        <v>930</v>
      </c>
      <c r="D420" s="235" t="s">
        <v>931</v>
      </c>
      <c r="E420" s="235" t="s">
        <v>942</v>
      </c>
      <c r="F420" s="235" t="s">
        <v>943</v>
      </c>
      <c r="G420" s="236">
        <v>51065925.490000002</v>
      </c>
      <c r="H420" s="236">
        <v>22603331.010000002</v>
      </c>
      <c r="I420" s="236">
        <v>28462594.48</v>
      </c>
      <c r="J420" s="236">
        <v>4833755</v>
      </c>
      <c r="K420" s="236">
        <v>23628839.48</v>
      </c>
      <c r="L420" s="236">
        <v>10078147.619999999</v>
      </c>
      <c r="M420" s="236">
        <v>4461051.55</v>
      </c>
      <c r="N420" s="236">
        <v>5617096.0700000003</v>
      </c>
      <c r="O420" s="236">
        <v>14989468.18</v>
      </c>
      <c r="P420" s="236">
        <v>6426995.4400000004</v>
      </c>
      <c r="Q420" s="236">
        <v>8562472.7400000002</v>
      </c>
      <c r="R420" s="236">
        <v>42642163.289999999</v>
      </c>
      <c r="S420" s="236">
        <v>39269974.969999999</v>
      </c>
      <c r="T420" s="236">
        <v>270397.84999999998</v>
      </c>
      <c r="U420" s="237"/>
      <c r="V420" s="237"/>
      <c r="W420" s="237"/>
      <c r="X420" s="237"/>
    </row>
    <row r="421" spans="1:24" ht="15" hidden="1" customHeight="1" outlineLevel="2" x14ac:dyDescent="0.2">
      <c r="A421" s="234">
        <v>381</v>
      </c>
      <c r="B421" s="235" t="s">
        <v>858</v>
      </c>
      <c r="C421" s="235" t="s">
        <v>930</v>
      </c>
      <c r="D421" s="235" t="s">
        <v>931</v>
      </c>
      <c r="E421" s="235" t="s">
        <v>944</v>
      </c>
      <c r="F421" s="235" t="s">
        <v>945</v>
      </c>
      <c r="G421" s="236">
        <v>38320244.009999998</v>
      </c>
      <c r="H421" s="236">
        <v>19313453.309999999</v>
      </c>
      <c r="I421" s="236">
        <v>19006790.699999999</v>
      </c>
      <c r="J421" s="236">
        <v>4752877</v>
      </c>
      <c r="K421" s="236">
        <v>14253913.699999999</v>
      </c>
      <c r="L421" s="236">
        <v>7562715.6900000004</v>
      </c>
      <c r="M421" s="236">
        <v>3812871.41</v>
      </c>
      <c r="N421" s="236">
        <v>3749844.28</v>
      </c>
      <c r="O421" s="236">
        <v>10738254.26</v>
      </c>
      <c r="P421" s="236">
        <v>5180070.28</v>
      </c>
      <c r="Q421" s="236">
        <v>5558183.9800000004</v>
      </c>
      <c r="R421" s="236">
        <v>28314818.960000001</v>
      </c>
      <c r="S421" s="236">
        <v>25869996.949999999</v>
      </c>
      <c r="T421" s="236">
        <v>0</v>
      </c>
      <c r="U421" s="237"/>
      <c r="V421" s="237"/>
      <c r="W421" s="237"/>
      <c r="X421" s="237"/>
    </row>
    <row r="422" spans="1:24" ht="15" hidden="1" customHeight="1" outlineLevel="2" x14ac:dyDescent="0.2">
      <c r="A422" s="234">
        <v>382</v>
      </c>
      <c r="B422" s="235" t="s">
        <v>858</v>
      </c>
      <c r="C422" s="235" t="s">
        <v>930</v>
      </c>
      <c r="D422" s="235" t="s">
        <v>931</v>
      </c>
      <c r="E422" s="235" t="s">
        <v>946</v>
      </c>
      <c r="F422" s="235" t="s">
        <v>947</v>
      </c>
      <c r="G422" s="236">
        <v>35387809.68</v>
      </c>
      <c r="H422" s="236">
        <v>17471346.210000001</v>
      </c>
      <c r="I422" s="236">
        <v>17916463.469999999</v>
      </c>
      <c r="J422" s="236">
        <v>3984741</v>
      </c>
      <c r="K422" s="236">
        <v>13931722.470000001</v>
      </c>
      <c r="L422" s="236">
        <v>6979570.6200000001</v>
      </c>
      <c r="M422" s="236">
        <v>3447013.91</v>
      </c>
      <c r="N422" s="236">
        <v>3532556.71</v>
      </c>
      <c r="O422" s="236">
        <v>11064590.300000001</v>
      </c>
      <c r="P422" s="236">
        <v>5334601.88</v>
      </c>
      <c r="Q422" s="236">
        <v>5729988.4199999999</v>
      </c>
      <c r="R422" s="236">
        <v>27179008.600000001</v>
      </c>
      <c r="S422" s="236">
        <v>27179008.600000001</v>
      </c>
      <c r="T422" s="236">
        <v>232855.92</v>
      </c>
      <c r="U422" s="237"/>
      <c r="V422" s="237"/>
      <c r="W422" s="237"/>
      <c r="X422" s="237"/>
    </row>
    <row r="423" spans="1:24" ht="15" hidden="1" customHeight="1" outlineLevel="2" x14ac:dyDescent="0.2">
      <c r="A423" s="234">
        <v>383</v>
      </c>
      <c r="B423" s="235" t="s">
        <v>858</v>
      </c>
      <c r="C423" s="235" t="s">
        <v>930</v>
      </c>
      <c r="D423" s="235" t="s">
        <v>931</v>
      </c>
      <c r="E423" s="235" t="s">
        <v>948</v>
      </c>
      <c r="F423" s="235" t="s">
        <v>949</v>
      </c>
      <c r="G423" s="236">
        <v>66112934.960000001</v>
      </c>
      <c r="H423" s="236">
        <v>28482577</v>
      </c>
      <c r="I423" s="236">
        <v>37630357.960000001</v>
      </c>
      <c r="J423" s="236">
        <v>6085082</v>
      </c>
      <c r="K423" s="236">
        <v>31545275.960000001</v>
      </c>
      <c r="L423" s="236">
        <v>13047759.57</v>
      </c>
      <c r="M423" s="236">
        <v>5619402.4299999997</v>
      </c>
      <c r="N423" s="236">
        <v>7428357.1399999997</v>
      </c>
      <c r="O423" s="236">
        <v>16693928.470000001</v>
      </c>
      <c r="P423" s="236">
        <v>6915556.5700000003</v>
      </c>
      <c r="Q423" s="236">
        <v>9778371.9000000004</v>
      </c>
      <c r="R423" s="236">
        <v>54837087</v>
      </c>
      <c r="S423" s="236">
        <v>51708961.479999997</v>
      </c>
      <c r="T423" s="236">
        <v>1092674.4099999999</v>
      </c>
      <c r="U423" s="237"/>
      <c r="V423" s="237"/>
      <c r="W423" s="237"/>
      <c r="X423" s="237"/>
    </row>
    <row r="424" spans="1:24" ht="15" hidden="1" customHeight="1" outlineLevel="2" x14ac:dyDescent="0.2">
      <c r="A424" s="234">
        <v>384</v>
      </c>
      <c r="B424" s="235" t="s">
        <v>858</v>
      </c>
      <c r="C424" s="235" t="s">
        <v>930</v>
      </c>
      <c r="D424" s="235" t="s">
        <v>931</v>
      </c>
      <c r="E424" s="235" t="s">
        <v>950</v>
      </c>
      <c r="F424" s="235" t="s">
        <v>951</v>
      </c>
      <c r="G424" s="236">
        <v>48379316.840000004</v>
      </c>
      <c r="H424" s="236">
        <v>17820676.23</v>
      </c>
      <c r="I424" s="236">
        <v>30558640.609999999</v>
      </c>
      <c r="J424" s="236">
        <v>4322083</v>
      </c>
      <c r="K424" s="236">
        <v>26236557.609999999</v>
      </c>
      <c r="L424" s="236">
        <v>9547930.2899999991</v>
      </c>
      <c r="M424" s="236">
        <v>3516487.71</v>
      </c>
      <c r="N424" s="236">
        <v>6031442.5800000001</v>
      </c>
      <c r="O424" s="236">
        <v>9581152.2100000009</v>
      </c>
      <c r="P424" s="236">
        <v>3479263.06</v>
      </c>
      <c r="Q424" s="236">
        <v>6101889.1500000004</v>
      </c>
      <c r="R424" s="236">
        <v>42691972.340000004</v>
      </c>
      <c r="S424" s="236">
        <v>41708156.390000001</v>
      </c>
      <c r="T424" s="236">
        <v>2110598.89</v>
      </c>
      <c r="U424" s="237"/>
      <c r="V424" s="237"/>
      <c r="W424" s="237"/>
      <c r="X424" s="237"/>
    </row>
    <row r="425" spans="1:24" ht="15" hidden="1" customHeight="1" outlineLevel="2" x14ac:dyDescent="0.2">
      <c r="A425" s="234">
        <v>385</v>
      </c>
      <c r="B425" s="235" t="s">
        <v>858</v>
      </c>
      <c r="C425" s="235" t="s">
        <v>930</v>
      </c>
      <c r="D425" s="235" t="s">
        <v>931</v>
      </c>
      <c r="E425" s="235" t="s">
        <v>952</v>
      </c>
      <c r="F425" s="235" t="s">
        <v>953</v>
      </c>
      <c r="G425" s="236">
        <v>40900483.609999999</v>
      </c>
      <c r="H425" s="236">
        <v>17565945.77</v>
      </c>
      <c r="I425" s="236">
        <v>23334537.84</v>
      </c>
      <c r="J425" s="236">
        <v>5370873</v>
      </c>
      <c r="K425" s="236">
        <v>17963664.84</v>
      </c>
      <c r="L425" s="236">
        <v>8071940.4900000002</v>
      </c>
      <c r="M425" s="236">
        <v>3466077.42</v>
      </c>
      <c r="N425" s="236">
        <v>4605863.07</v>
      </c>
      <c r="O425" s="236">
        <v>11687425.92</v>
      </c>
      <c r="P425" s="236">
        <v>4853543.8099999996</v>
      </c>
      <c r="Q425" s="236">
        <v>6833882.1100000003</v>
      </c>
      <c r="R425" s="236">
        <v>34774283.020000003</v>
      </c>
      <c r="S425" s="236">
        <v>34327021.780000001</v>
      </c>
      <c r="T425" s="236">
        <v>690982.39</v>
      </c>
      <c r="U425" s="237"/>
      <c r="V425" s="237"/>
      <c r="W425" s="237"/>
      <c r="X425" s="237"/>
    </row>
    <row r="426" spans="1:24" ht="15" hidden="1" customHeight="1" outlineLevel="2" x14ac:dyDescent="0.2">
      <c r="A426" s="234">
        <v>386</v>
      </c>
      <c r="B426" s="235" t="s">
        <v>858</v>
      </c>
      <c r="C426" s="235" t="s">
        <v>930</v>
      </c>
      <c r="D426" s="235" t="s">
        <v>931</v>
      </c>
      <c r="E426" s="235" t="s">
        <v>954</v>
      </c>
      <c r="F426" s="235" t="s">
        <v>955</v>
      </c>
      <c r="G426" s="236">
        <v>36371548.770000003</v>
      </c>
      <c r="H426" s="236">
        <v>17067917.510000002</v>
      </c>
      <c r="I426" s="236">
        <v>19303631.260000002</v>
      </c>
      <c r="J426" s="236">
        <v>3719638</v>
      </c>
      <c r="K426" s="236">
        <v>15583993.26</v>
      </c>
      <c r="L426" s="236">
        <v>7178129.7199999997</v>
      </c>
      <c r="M426" s="236">
        <v>3368973.65</v>
      </c>
      <c r="N426" s="236">
        <v>3809156.07</v>
      </c>
      <c r="O426" s="236">
        <v>6288064.7599999998</v>
      </c>
      <c r="P426" s="236">
        <v>2797409.84</v>
      </c>
      <c r="Q426" s="236">
        <v>3490654.92</v>
      </c>
      <c r="R426" s="236">
        <v>26603442.25</v>
      </c>
      <c r="S426" s="236">
        <v>25119937.98</v>
      </c>
      <c r="T426" s="236">
        <v>0</v>
      </c>
      <c r="U426" s="237"/>
      <c r="V426" s="237"/>
      <c r="W426" s="237"/>
      <c r="X426" s="237"/>
    </row>
    <row r="427" spans="1:24" ht="15" hidden="1" customHeight="1" outlineLevel="1" x14ac:dyDescent="0.2">
      <c r="A427" s="239"/>
      <c r="B427" s="240"/>
      <c r="C427" s="241"/>
      <c r="D427" s="242" t="s">
        <v>956</v>
      </c>
      <c r="E427" s="240"/>
      <c r="F427" s="240"/>
      <c r="G427" s="243">
        <f t="shared" ref="G427:T427" si="37">SUBTOTAL(9,G415:G426)</f>
        <v>0</v>
      </c>
      <c r="H427" s="243">
        <f t="shared" si="37"/>
        <v>0</v>
      </c>
      <c r="I427" s="243">
        <f t="shared" si="37"/>
        <v>0</v>
      </c>
      <c r="J427" s="243">
        <f t="shared" si="37"/>
        <v>0</v>
      </c>
      <c r="K427" s="243">
        <f t="shared" si="37"/>
        <v>0</v>
      </c>
      <c r="L427" s="243">
        <f t="shared" si="37"/>
        <v>0</v>
      </c>
      <c r="M427" s="243">
        <f t="shared" si="37"/>
        <v>0</v>
      </c>
      <c r="N427" s="243">
        <f t="shared" si="37"/>
        <v>0</v>
      </c>
      <c r="O427" s="243">
        <f t="shared" si="37"/>
        <v>0</v>
      </c>
      <c r="P427" s="243">
        <f t="shared" si="37"/>
        <v>0</v>
      </c>
      <c r="Q427" s="243">
        <f t="shared" si="37"/>
        <v>0</v>
      </c>
      <c r="R427" s="243">
        <f t="shared" si="37"/>
        <v>0</v>
      </c>
      <c r="S427" s="243">
        <f t="shared" si="37"/>
        <v>0</v>
      </c>
      <c r="T427" s="243">
        <f t="shared" si="37"/>
        <v>0</v>
      </c>
      <c r="U427" s="237"/>
      <c r="V427" s="237"/>
      <c r="W427" s="237"/>
      <c r="X427" s="237"/>
    </row>
    <row r="428" spans="1:24" ht="15" hidden="1" customHeight="1" outlineLevel="2" x14ac:dyDescent="0.2">
      <c r="A428" s="244">
        <v>387</v>
      </c>
      <c r="B428" s="245" t="s">
        <v>858</v>
      </c>
      <c r="C428" s="235" t="s">
        <v>957</v>
      </c>
      <c r="D428" s="245" t="s">
        <v>958</v>
      </c>
      <c r="E428" s="245" t="s">
        <v>959</v>
      </c>
      <c r="F428" s="245" t="s">
        <v>960</v>
      </c>
      <c r="G428" s="246">
        <v>78374256.170000002</v>
      </c>
      <c r="H428" s="246">
        <v>64616427.020000003</v>
      </c>
      <c r="I428" s="246">
        <v>13757829.15</v>
      </c>
      <c r="J428" s="246">
        <v>0</v>
      </c>
      <c r="K428" s="246">
        <v>13757829.15</v>
      </c>
      <c r="L428" s="246">
        <v>15386927.85</v>
      </c>
      <c r="M428" s="246">
        <v>12693175.210000001</v>
      </c>
      <c r="N428" s="246">
        <v>2693752.64</v>
      </c>
      <c r="O428" s="246">
        <v>138182798.63</v>
      </c>
      <c r="P428" s="246">
        <v>108263134.77</v>
      </c>
      <c r="Q428" s="246">
        <v>29919663.859999999</v>
      </c>
      <c r="R428" s="246">
        <v>46371245.649999999</v>
      </c>
      <c r="S428" s="246">
        <v>44966975.960000001</v>
      </c>
      <c r="T428" s="246">
        <v>13190778.560000001</v>
      </c>
      <c r="U428" s="237"/>
      <c r="V428" s="237"/>
      <c r="W428" s="237"/>
      <c r="X428" s="237"/>
    </row>
    <row r="429" spans="1:24" ht="15" hidden="1" customHeight="1" outlineLevel="2" x14ac:dyDescent="0.2">
      <c r="A429" s="234">
        <v>388</v>
      </c>
      <c r="B429" s="235" t="s">
        <v>858</v>
      </c>
      <c r="C429" s="235" t="s">
        <v>957</v>
      </c>
      <c r="D429" s="235" t="s">
        <v>958</v>
      </c>
      <c r="E429" s="235" t="s">
        <v>961</v>
      </c>
      <c r="F429" s="235" t="s">
        <v>962</v>
      </c>
      <c r="G429" s="236">
        <v>31047949.690000001</v>
      </c>
      <c r="H429" s="236">
        <v>19018780.309999999</v>
      </c>
      <c r="I429" s="236">
        <v>12029169.380000001</v>
      </c>
      <c r="J429" s="236">
        <v>0</v>
      </c>
      <c r="K429" s="236">
        <v>12029169.380000001</v>
      </c>
      <c r="L429" s="236">
        <v>6093526.8200000003</v>
      </c>
      <c r="M429" s="236">
        <v>3732381.97</v>
      </c>
      <c r="N429" s="236">
        <v>2361144.85</v>
      </c>
      <c r="O429" s="236">
        <v>6830786.6299999999</v>
      </c>
      <c r="P429" s="236">
        <v>4081202.72</v>
      </c>
      <c r="Q429" s="236">
        <v>2749583.91</v>
      </c>
      <c r="R429" s="236">
        <v>17139898.140000001</v>
      </c>
      <c r="S429" s="236">
        <v>17139898.140000001</v>
      </c>
      <c r="T429" s="236">
        <v>0</v>
      </c>
      <c r="U429" s="237"/>
      <c r="V429" s="237"/>
      <c r="W429" s="237"/>
      <c r="X429" s="237"/>
    </row>
    <row r="430" spans="1:24" ht="15" hidden="1" customHeight="1" outlineLevel="2" x14ac:dyDescent="0.2">
      <c r="A430" s="234">
        <v>389</v>
      </c>
      <c r="B430" s="235" t="s">
        <v>858</v>
      </c>
      <c r="C430" s="235" t="s">
        <v>957</v>
      </c>
      <c r="D430" s="235" t="s">
        <v>958</v>
      </c>
      <c r="E430" s="235" t="s">
        <v>963</v>
      </c>
      <c r="F430" s="235" t="s">
        <v>964</v>
      </c>
      <c r="G430" s="236">
        <v>48449101.700000003</v>
      </c>
      <c r="H430" s="236">
        <v>25702966.890000001</v>
      </c>
      <c r="I430" s="236">
        <v>22746134.809999999</v>
      </c>
      <c r="J430" s="236">
        <v>0</v>
      </c>
      <c r="K430" s="236">
        <v>22746134.809999999</v>
      </c>
      <c r="L430" s="236">
        <v>9511832.9499999993</v>
      </c>
      <c r="M430" s="236">
        <v>5045561.79</v>
      </c>
      <c r="N430" s="236">
        <v>4466271.16</v>
      </c>
      <c r="O430" s="236">
        <v>6728148</v>
      </c>
      <c r="P430" s="236">
        <v>3435494.32</v>
      </c>
      <c r="Q430" s="236">
        <v>3292653.68</v>
      </c>
      <c r="R430" s="236">
        <v>30505059.649999999</v>
      </c>
      <c r="S430" s="236">
        <v>25006756.469999999</v>
      </c>
      <c r="T430" s="236">
        <v>0</v>
      </c>
      <c r="U430" s="237"/>
      <c r="V430" s="237"/>
      <c r="W430" s="237"/>
      <c r="X430" s="237"/>
    </row>
    <row r="431" spans="1:24" ht="15" hidden="1" customHeight="1" outlineLevel="2" x14ac:dyDescent="0.2">
      <c r="A431" s="234">
        <v>390</v>
      </c>
      <c r="B431" s="235" t="s">
        <v>858</v>
      </c>
      <c r="C431" s="235" t="s">
        <v>957</v>
      </c>
      <c r="D431" s="235" t="s">
        <v>958</v>
      </c>
      <c r="E431" s="235" t="s">
        <v>965</v>
      </c>
      <c r="F431" s="235" t="s">
        <v>966</v>
      </c>
      <c r="G431" s="236">
        <v>39676884.119999997</v>
      </c>
      <c r="H431" s="236">
        <v>21008979.899999999</v>
      </c>
      <c r="I431" s="236">
        <v>18667904.219999999</v>
      </c>
      <c r="J431" s="236">
        <v>0</v>
      </c>
      <c r="K431" s="236">
        <v>18667904.219999999</v>
      </c>
      <c r="L431" s="236">
        <v>7789615.9100000001</v>
      </c>
      <c r="M431" s="236">
        <v>4124135.72</v>
      </c>
      <c r="N431" s="236">
        <v>3665480.19</v>
      </c>
      <c r="O431" s="236">
        <v>12008315.970000001</v>
      </c>
      <c r="P431" s="236">
        <v>6181506.3799999999</v>
      </c>
      <c r="Q431" s="236">
        <v>5826809.5899999999</v>
      </c>
      <c r="R431" s="236">
        <v>28160194</v>
      </c>
      <c r="S431" s="236">
        <v>25644531.469999999</v>
      </c>
      <c r="T431" s="236">
        <v>1720185.01</v>
      </c>
      <c r="U431" s="237"/>
      <c r="V431" s="237"/>
      <c r="W431" s="237"/>
      <c r="X431" s="237"/>
    </row>
    <row r="432" spans="1:24" ht="15" hidden="1" customHeight="1" outlineLevel="2" x14ac:dyDescent="0.2">
      <c r="A432" s="234">
        <v>391</v>
      </c>
      <c r="B432" s="235" t="s">
        <v>858</v>
      </c>
      <c r="C432" s="235" t="s">
        <v>957</v>
      </c>
      <c r="D432" s="235" t="s">
        <v>958</v>
      </c>
      <c r="E432" s="235" t="s">
        <v>967</v>
      </c>
      <c r="F432" s="235" t="s">
        <v>968</v>
      </c>
      <c r="G432" s="236">
        <v>28437252.02</v>
      </c>
      <c r="H432" s="236">
        <v>19661724.91</v>
      </c>
      <c r="I432" s="236">
        <v>8775527.1099999994</v>
      </c>
      <c r="J432" s="236">
        <v>0</v>
      </c>
      <c r="K432" s="236">
        <v>8775527.1099999994</v>
      </c>
      <c r="L432" s="236">
        <v>5581152.21</v>
      </c>
      <c r="M432" s="236">
        <v>3858843.21</v>
      </c>
      <c r="N432" s="236">
        <v>1722309</v>
      </c>
      <c r="O432" s="236">
        <v>7589958.9800000004</v>
      </c>
      <c r="P432" s="236">
        <v>5191062.88</v>
      </c>
      <c r="Q432" s="236">
        <v>2398896.1</v>
      </c>
      <c r="R432" s="236">
        <v>12896732.210000001</v>
      </c>
      <c r="S432" s="236">
        <v>12896732.210000001</v>
      </c>
      <c r="T432" s="236">
        <v>1822312.91</v>
      </c>
      <c r="U432" s="237"/>
      <c r="V432" s="237"/>
      <c r="W432" s="237"/>
      <c r="X432" s="237"/>
    </row>
    <row r="433" spans="1:24" ht="15" hidden="1" customHeight="1" outlineLevel="2" x14ac:dyDescent="0.2">
      <c r="A433" s="234">
        <v>392</v>
      </c>
      <c r="B433" s="235" t="s">
        <v>858</v>
      </c>
      <c r="C433" s="235" t="s">
        <v>957</v>
      </c>
      <c r="D433" s="235" t="s">
        <v>958</v>
      </c>
      <c r="E433" s="235" t="s">
        <v>969</v>
      </c>
      <c r="F433" s="235" t="s">
        <v>970</v>
      </c>
      <c r="G433" s="236">
        <v>11177430.35</v>
      </c>
      <c r="H433" s="236">
        <v>4045690.66</v>
      </c>
      <c r="I433" s="236">
        <v>7131739.6900000004</v>
      </c>
      <c r="J433" s="236">
        <v>0</v>
      </c>
      <c r="K433" s="236">
        <v>7131739.6900000004</v>
      </c>
      <c r="L433" s="236">
        <v>2191132.04</v>
      </c>
      <c r="M433" s="236">
        <v>793125.5</v>
      </c>
      <c r="N433" s="236">
        <v>1398006.54</v>
      </c>
      <c r="O433" s="236">
        <v>3948311.92</v>
      </c>
      <c r="P433" s="236">
        <v>1416116.84</v>
      </c>
      <c r="Q433" s="236">
        <v>2532195.08</v>
      </c>
      <c r="R433" s="236">
        <v>11061941.310000001</v>
      </c>
      <c r="S433" s="236">
        <v>11061941.310000001</v>
      </c>
      <c r="T433" s="236">
        <v>0</v>
      </c>
      <c r="U433" s="237"/>
      <c r="V433" s="237"/>
      <c r="W433" s="237"/>
      <c r="X433" s="237"/>
    </row>
    <row r="434" spans="1:24" ht="15" hidden="1" customHeight="1" outlineLevel="2" x14ac:dyDescent="0.2">
      <c r="A434" s="234">
        <v>393</v>
      </c>
      <c r="B434" s="235" t="s">
        <v>858</v>
      </c>
      <c r="C434" s="235" t="s">
        <v>957</v>
      </c>
      <c r="D434" s="235" t="s">
        <v>958</v>
      </c>
      <c r="E434" s="235" t="s">
        <v>971</v>
      </c>
      <c r="F434" s="235" t="s">
        <v>972</v>
      </c>
      <c r="G434" s="236">
        <v>17717416.039999999</v>
      </c>
      <c r="H434" s="236">
        <v>9497634.1699999999</v>
      </c>
      <c r="I434" s="236">
        <v>8219781.8700000001</v>
      </c>
      <c r="J434" s="236">
        <v>0</v>
      </c>
      <c r="K434" s="236">
        <v>8219781.8700000001</v>
      </c>
      <c r="L434" s="236">
        <v>3476182.44</v>
      </c>
      <c r="M434" s="236">
        <v>1863200.29</v>
      </c>
      <c r="N434" s="236">
        <v>1612982.15</v>
      </c>
      <c r="O434" s="236">
        <v>6544171.6600000001</v>
      </c>
      <c r="P434" s="236">
        <v>3286966.54</v>
      </c>
      <c r="Q434" s="236">
        <v>3257205.12</v>
      </c>
      <c r="R434" s="236">
        <v>13089969.140000001</v>
      </c>
      <c r="S434" s="236">
        <v>13089969.140000001</v>
      </c>
      <c r="T434" s="236">
        <v>35052.720000000001</v>
      </c>
      <c r="U434" s="237"/>
      <c r="V434" s="237"/>
      <c r="W434" s="237"/>
      <c r="X434" s="237"/>
    </row>
    <row r="435" spans="1:24" ht="15" hidden="1" customHeight="1" outlineLevel="1" x14ac:dyDescent="0.2">
      <c r="A435" s="239"/>
      <c r="B435" s="240"/>
      <c r="C435" s="241"/>
      <c r="D435" s="242" t="s">
        <v>973</v>
      </c>
      <c r="E435" s="240"/>
      <c r="F435" s="240"/>
      <c r="G435" s="243">
        <f t="shared" ref="G435:T435" si="38">SUBTOTAL(9,G428:G434)</f>
        <v>0</v>
      </c>
      <c r="H435" s="243">
        <f t="shared" si="38"/>
        <v>0</v>
      </c>
      <c r="I435" s="243">
        <f t="shared" si="38"/>
        <v>0</v>
      </c>
      <c r="J435" s="243">
        <f t="shared" si="38"/>
        <v>0</v>
      </c>
      <c r="K435" s="243">
        <f t="shared" si="38"/>
        <v>0</v>
      </c>
      <c r="L435" s="243">
        <f t="shared" si="38"/>
        <v>0</v>
      </c>
      <c r="M435" s="243">
        <f t="shared" si="38"/>
        <v>0</v>
      </c>
      <c r="N435" s="243">
        <f t="shared" si="38"/>
        <v>0</v>
      </c>
      <c r="O435" s="243">
        <f t="shared" si="38"/>
        <v>0</v>
      </c>
      <c r="P435" s="243">
        <f t="shared" si="38"/>
        <v>0</v>
      </c>
      <c r="Q435" s="243">
        <f t="shared" si="38"/>
        <v>0</v>
      </c>
      <c r="R435" s="243">
        <f t="shared" si="38"/>
        <v>0</v>
      </c>
      <c r="S435" s="243">
        <f t="shared" si="38"/>
        <v>0</v>
      </c>
      <c r="T435" s="243">
        <f t="shared" si="38"/>
        <v>0</v>
      </c>
      <c r="U435" s="237"/>
      <c r="V435" s="237"/>
      <c r="W435" s="237"/>
      <c r="X435" s="237"/>
    </row>
    <row r="436" spans="1:24" ht="15" hidden="1" customHeight="1" outlineLevel="2" x14ac:dyDescent="0.2">
      <c r="A436" s="244">
        <v>394</v>
      </c>
      <c r="B436" s="245" t="s">
        <v>858</v>
      </c>
      <c r="C436" s="235" t="s">
        <v>974</v>
      </c>
      <c r="D436" s="245" t="s">
        <v>975</v>
      </c>
      <c r="E436" s="245" t="s">
        <v>976</v>
      </c>
      <c r="F436" s="245" t="s">
        <v>977</v>
      </c>
      <c r="G436" s="246">
        <v>132396709.13</v>
      </c>
      <c r="H436" s="246">
        <v>91624770.409999996</v>
      </c>
      <c r="I436" s="246">
        <v>40771938.719999999</v>
      </c>
      <c r="J436" s="246">
        <v>0</v>
      </c>
      <c r="K436" s="246">
        <v>40771938.719999999</v>
      </c>
      <c r="L436" s="246">
        <v>25547683.670000002</v>
      </c>
      <c r="M436" s="246">
        <v>17670700.059999999</v>
      </c>
      <c r="N436" s="246">
        <v>7876983.6100000003</v>
      </c>
      <c r="O436" s="246">
        <v>299603512.89999998</v>
      </c>
      <c r="P436" s="246">
        <v>182782216.53</v>
      </c>
      <c r="Q436" s="246">
        <v>116821296.37</v>
      </c>
      <c r="R436" s="246">
        <v>165470218.69999999</v>
      </c>
      <c r="S436" s="246">
        <v>165470218.69999999</v>
      </c>
      <c r="T436" s="246">
        <v>0</v>
      </c>
      <c r="U436" s="237"/>
      <c r="V436" s="237"/>
      <c r="W436" s="237"/>
      <c r="X436" s="237"/>
    </row>
    <row r="437" spans="1:24" ht="15" hidden="1" customHeight="1" outlineLevel="2" x14ac:dyDescent="0.2">
      <c r="A437" s="234">
        <v>395</v>
      </c>
      <c r="B437" s="235" t="s">
        <v>858</v>
      </c>
      <c r="C437" s="235" t="s">
        <v>974</v>
      </c>
      <c r="D437" s="235" t="s">
        <v>975</v>
      </c>
      <c r="E437" s="235" t="s">
        <v>978</v>
      </c>
      <c r="F437" s="235" t="s">
        <v>979</v>
      </c>
      <c r="G437" s="236">
        <v>49134624.75</v>
      </c>
      <c r="H437" s="236">
        <v>18500463.98</v>
      </c>
      <c r="I437" s="236">
        <v>30634160.77</v>
      </c>
      <c r="J437" s="236">
        <v>0</v>
      </c>
      <c r="K437" s="236">
        <v>30634160.77</v>
      </c>
      <c r="L437" s="236">
        <v>9451941.2300000004</v>
      </c>
      <c r="M437" s="236">
        <v>3560051.58</v>
      </c>
      <c r="N437" s="236">
        <v>5891889.6500000004</v>
      </c>
      <c r="O437" s="236">
        <v>13074755.470000001</v>
      </c>
      <c r="P437" s="236">
        <v>4767303.4400000004</v>
      </c>
      <c r="Q437" s="236">
        <v>8307452.0300000003</v>
      </c>
      <c r="R437" s="236">
        <v>44833502.450000003</v>
      </c>
      <c r="S437" s="236">
        <v>42950344.670000002</v>
      </c>
      <c r="T437" s="236">
        <v>4592210.6399999997</v>
      </c>
      <c r="U437" s="237"/>
      <c r="V437" s="237"/>
      <c r="W437" s="237"/>
      <c r="X437" s="237"/>
    </row>
    <row r="438" spans="1:24" ht="15" hidden="1" customHeight="1" outlineLevel="2" x14ac:dyDescent="0.2">
      <c r="A438" s="234">
        <v>396</v>
      </c>
      <c r="B438" s="235" t="s">
        <v>858</v>
      </c>
      <c r="C438" s="235" t="s">
        <v>974</v>
      </c>
      <c r="D438" s="235" t="s">
        <v>975</v>
      </c>
      <c r="E438" s="235" t="s">
        <v>980</v>
      </c>
      <c r="F438" s="235" t="s">
        <v>981</v>
      </c>
      <c r="G438" s="236">
        <v>43412592.380000003</v>
      </c>
      <c r="H438" s="236">
        <v>24450535.809999999</v>
      </c>
      <c r="I438" s="236">
        <v>18962056.57</v>
      </c>
      <c r="J438" s="236">
        <v>0</v>
      </c>
      <c r="K438" s="236">
        <v>18962056.57</v>
      </c>
      <c r="L438" s="236">
        <v>8351203.9400000004</v>
      </c>
      <c r="M438" s="236">
        <v>4703423.04</v>
      </c>
      <c r="N438" s="236">
        <v>3647780.9</v>
      </c>
      <c r="O438" s="236">
        <v>13297456.210000001</v>
      </c>
      <c r="P438" s="236">
        <v>7165910.1500000004</v>
      </c>
      <c r="Q438" s="236">
        <v>6131546.0599999996</v>
      </c>
      <c r="R438" s="236">
        <v>28741383.530000001</v>
      </c>
      <c r="S438" s="236">
        <v>26714224.559999999</v>
      </c>
      <c r="T438" s="236">
        <v>0</v>
      </c>
      <c r="U438" s="237"/>
      <c r="V438" s="237"/>
      <c r="W438" s="237"/>
      <c r="X438" s="237"/>
    </row>
    <row r="439" spans="1:24" ht="15" hidden="1" customHeight="1" outlineLevel="2" x14ac:dyDescent="0.2">
      <c r="A439" s="234">
        <v>397</v>
      </c>
      <c r="B439" s="235" t="s">
        <v>858</v>
      </c>
      <c r="C439" s="235" t="s">
        <v>974</v>
      </c>
      <c r="D439" s="235" t="s">
        <v>975</v>
      </c>
      <c r="E439" s="235" t="s">
        <v>982</v>
      </c>
      <c r="F439" s="235" t="s">
        <v>983</v>
      </c>
      <c r="G439" s="236">
        <v>78549369.769999996</v>
      </c>
      <c r="H439" s="236">
        <v>38286504.979999997</v>
      </c>
      <c r="I439" s="236">
        <v>40262864.789999999</v>
      </c>
      <c r="J439" s="236">
        <v>0</v>
      </c>
      <c r="K439" s="236">
        <v>40262864.789999999</v>
      </c>
      <c r="L439" s="236">
        <v>15123679.09</v>
      </c>
      <c r="M439" s="236">
        <v>7370514.8799999999</v>
      </c>
      <c r="N439" s="236">
        <v>7753164.21</v>
      </c>
      <c r="O439" s="236">
        <v>21228928.420000002</v>
      </c>
      <c r="P439" s="236">
        <v>10137945.140000001</v>
      </c>
      <c r="Q439" s="236">
        <v>11090983.279999999</v>
      </c>
      <c r="R439" s="236">
        <v>59107012.280000001</v>
      </c>
      <c r="S439" s="236">
        <v>59107012.280000001</v>
      </c>
      <c r="T439" s="236">
        <v>9247370.3900000006</v>
      </c>
      <c r="U439" s="237"/>
      <c r="V439" s="237"/>
      <c r="W439" s="237"/>
      <c r="X439" s="237"/>
    </row>
    <row r="440" spans="1:24" ht="15" hidden="1" customHeight="1" outlineLevel="2" x14ac:dyDescent="0.2">
      <c r="A440" s="234">
        <v>398</v>
      </c>
      <c r="B440" s="235" t="s">
        <v>858</v>
      </c>
      <c r="C440" s="235" t="s">
        <v>974</v>
      </c>
      <c r="D440" s="235" t="s">
        <v>975</v>
      </c>
      <c r="E440" s="235" t="s">
        <v>984</v>
      </c>
      <c r="F440" s="235" t="s">
        <v>985</v>
      </c>
      <c r="G440" s="236">
        <v>69694433.200000003</v>
      </c>
      <c r="H440" s="236">
        <v>36199637.969999999</v>
      </c>
      <c r="I440" s="236">
        <v>33494795.23</v>
      </c>
      <c r="J440" s="236">
        <v>0</v>
      </c>
      <c r="K440" s="236">
        <v>33494795.23</v>
      </c>
      <c r="L440" s="236">
        <v>13406995.369999999</v>
      </c>
      <c r="M440" s="236">
        <v>6966661.6399999997</v>
      </c>
      <c r="N440" s="236">
        <v>6440333.7300000004</v>
      </c>
      <c r="O440" s="236">
        <v>23434565.48</v>
      </c>
      <c r="P440" s="236">
        <v>10838829.390000001</v>
      </c>
      <c r="Q440" s="236">
        <v>12595736.09</v>
      </c>
      <c r="R440" s="236">
        <v>52530865.049999997</v>
      </c>
      <c r="S440" s="236">
        <v>50404696.719999999</v>
      </c>
      <c r="T440" s="236">
        <v>2260827.4700000002</v>
      </c>
      <c r="U440" s="237"/>
      <c r="V440" s="237"/>
      <c r="W440" s="237"/>
      <c r="X440" s="237"/>
    </row>
    <row r="441" spans="1:24" ht="15" hidden="1" customHeight="1" outlineLevel="2" x14ac:dyDescent="0.2">
      <c r="A441" s="234">
        <v>399</v>
      </c>
      <c r="B441" s="235" t="s">
        <v>858</v>
      </c>
      <c r="C441" s="235" t="s">
        <v>974</v>
      </c>
      <c r="D441" s="235" t="s">
        <v>975</v>
      </c>
      <c r="E441" s="235" t="s">
        <v>986</v>
      </c>
      <c r="F441" s="235" t="s">
        <v>987</v>
      </c>
      <c r="G441" s="236">
        <v>46097571.890000001</v>
      </c>
      <c r="H441" s="236">
        <v>27692856.670000002</v>
      </c>
      <c r="I441" s="236">
        <v>18404715.219999999</v>
      </c>
      <c r="J441" s="236">
        <v>0</v>
      </c>
      <c r="K441" s="236">
        <v>18404715.219999999</v>
      </c>
      <c r="L441" s="236">
        <v>8870252.3200000003</v>
      </c>
      <c r="M441" s="236">
        <v>5329688.9800000004</v>
      </c>
      <c r="N441" s="236">
        <v>3540563.34</v>
      </c>
      <c r="O441" s="236">
        <v>12353698.210000001</v>
      </c>
      <c r="P441" s="236">
        <v>6840498.3499999996</v>
      </c>
      <c r="Q441" s="236">
        <v>5513199.8600000003</v>
      </c>
      <c r="R441" s="236">
        <v>27458478.420000002</v>
      </c>
      <c r="S441" s="236">
        <v>27458478.420000002</v>
      </c>
      <c r="T441" s="236">
        <v>5176370.97</v>
      </c>
      <c r="U441" s="237"/>
      <c r="V441" s="237"/>
      <c r="W441" s="237"/>
      <c r="X441" s="237"/>
    </row>
    <row r="442" spans="1:24" ht="15" hidden="1" customHeight="1" outlineLevel="2" x14ac:dyDescent="0.2">
      <c r="A442" s="234">
        <v>400</v>
      </c>
      <c r="B442" s="235" t="s">
        <v>858</v>
      </c>
      <c r="C442" s="235" t="s">
        <v>974</v>
      </c>
      <c r="D442" s="235" t="s">
        <v>975</v>
      </c>
      <c r="E442" s="235" t="s">
        <v>988</v>
      </c>
      <c r="F442" s="235" t="s">
        <v>989</v>
      </c>
      <c r="G442" s="236">
        <v>72193740.579999998</v>
      </c>
      <c r="H442" s="236">
        <v>36216804.109999999</v>
      </c>
      <c r="I442" s="236">
        <v>35976936.469999999</v>
      </c>
      <c r="J442" s="236">
        <v>0</v>
      </c>
      <c r="K442" s="236">
        <v>35976936.469999999</v>
      </c>
      <c r="L442" s="236">
        <v>13887782.73</v>
      </c>
      <c r="M442" s="236">
        <v>6964256.3899999997</v>
      </c>
      <c r="N442" s="236">
        <v>6923526.3399999999</v>
      </c>
      <c r="O442" s="236">
        <v>49100968.329999998</v>
      </c>
      <c r="P442" s="236">
        <v>23590333.5</v>
      </c>
      <c r="Q442" s="236">
        <v>25510634.829999998</v>
      </c>
      <c r="R442" s="236">
        <v>68411097.640000001</v>
      </c>
      <c r="S442" s="236">
        <v>62074929.020000003</v>
      </c>
      <c r="T442" s="236">
        <v>2562406.5299999998</v>
      </c>
      <c r="U442" s="237"/>
      <c r="V442" s="237"/>
      <c r="W442" s="237"/>
      <c r="X442" s="237"/>
    </row>
    <row r="443" spans="1:24" ht="15" hidden="1" customHeight="1" outlineLevel="2" x14ac:dyDescent="0.2">
      <c r="A443" s="234">
        <v>401</v>
      </c>
      <c r="B443" s="235" t="s">
        <v>858</v>
      </c>
      <c r="C443" s="235" t="s">
        <v>974</v>
      </c>
      <c r="D443" s="235" t="s">
        <v>975</v>
      </c>
      <c r="E443" s="235" t="s">
        <v>990</v>
      </c>
      <c r="F443" s="235" t="s">
        <v>991</v>
      </c>
      <c r="G443" s="236">
        <v>69581399.200000003</v>
      </c>
      <c r="H443" s="236">
        <v>34759833.210000001</v>
      </c>
      <c r="I443" s="236">
        <v>34821565.990000002</v>
      </c>
      <c r="J443" s="236">
        <v>0</v>
      </c>
      <c r="K443" s="236">
        <v>34821565.990000002</v>
      </c>
      <c r="L443" s="236">
        <v>13385251.220000001</v>
      </c>
      <c r="M443" s="236">
        <v>6687628.6799999997</v>
      </c>
      <c r="N443" s="236">
        <v>6697622.54</v>
      </c>
      <c r="O443" s="236">
        <v>40644131.93</v>
      </c>
      <c r="P443" s="236">
        <v>19459903.109999999</v>
      </c>
      <c r="Q443" s="236">
        <v>21184228.82</v>
      </c>
      <c r="R443" s="236">
        <v>62703417.350000001</v>
      </c>
      <c r="S443" s="236">
        <v>62290991.710000001</v>
      </c>
      <c r="T443" s="236">
        <v>2100405.08</v>
      </c>
      <c r="U443" s="237"/>
      <c r="V443" s="237"/>
      <c r="W443" s="237"/>
      <c r="X443" s="237"/>
    </row>
    <row r="444" spans="1:24" ht="15" hidden="1" customHeight="1" outlineLevel="2" x14ac:dyDescent="0.2">
      <c r="A444" s="234">
        <v>402</v>
      </c>
      <c r="B444" s="235" t="s">
        <v>858</v>
      </c>
      <c r="C444" s="235" t="s">
        <v>974</v>
      </c>
      <c r="D444" s="235" t="s">
        <v>975</v>
      </c>
      <c r="E444" s="235" t="s">
        <v>992</v>
      </c>
      <c r="F444" s="235" t="s">
        <v>993</v>
      </c>
      <c r="G444" s="236">
        <v>44187499.210000001</v>
      </c>
      <c r="H444" s="236">
        <v>23468833.949999999</v>
      </c>
      <c r="I444" s="236">
        <v>20718665.260000002</v>
      </c>
      <c r="J444" s="236">
        <v>0</v>
      </c>
      <c r="K444" s="236">
        <v>20718665.260000002</v>
      </c>
      <c r="L444" s="236">
        <v>8501952.4399999995</v>
      </c>
      <c r="M444" s="236">
        <v>4516867.79</v>
      </c>
      <c r="N444" s="236">
        <v>3985084.65</v>
      </c>
      <c r="O444" s="236">
        <v>14355275.470000001</v>
      </c>
      <c r="P444" s="236">
        <v>6974575.2599999998</v>
      </c>
      <c r="Q444" s="236">
        <v>7380700.21</v>
      </c>
      <c r="R444" s="236">
        <v>32084450.120000001</v>
      </c>
      <c r="S444" s="236">
        <v>32084450.120000001</v>
      </c>
      <c r="T444" s="236">
        <v>2818400.08</v>
      </c>
      <c r="U444" s="237"/>
      <c r="V444" s="237"/>
      <c r="W444" s="237"/>
      <c r="X444" s="237"/>
    </row>
    <row r="445" spans="1:24" ht="15" hidden="1" customHeight="1" outlineLevel="2" x14ac:dyDescent="0.2">
      <c r="A445" s="234">
        <v>403</v>
      </c>
      <c r="B445" s="235" t="s">
        <v>858</v>
      </c>
      <c r="C445" s="235" t="s">
        <v>974</v>
      </c>
      <c r="D445" s="235" t="s">
        <v>975</v>
      </c>
      <c r="E445" s="235" t="s">
        <v>994</v>
      </c>
      <c r="F445" s="235" t="s">
        <v>995</v>
      </c>
      <c r="G445" s="236">
        <v>20345279.489999998</v>
      </c>
      <c r="H445" s="236">
        <v>11211053.189999999</v>
      </c>
      <c r="I445" s="236">
        <v>9134226.3000000007</v>
      </c>
      <c r="J445" s="236">
        <v>0</v>
      </c>
      <c r="K445" s="236">
        <v>9134226.3000000007</v>
      </c>
      <c r="L445" s="236">
        <v>3935512.42</v>
      </c>
      <c r="M445" s="236">
        <v>2169230.33</v>
      </c>
      <c r="N445" s="236">
        <v>1766282.09</v>
      </c>
      <c r="O445" s="236">
        <v>6318872.3600000003</v>
      </c>
      <c r="P445" s="236">
        <v>3435455.48</v>
      </c>
      <c r="Q445" s="236">
        <v>2883416.88</v>
      </c>
      <c r="R445" s="236">
        <v>13783925.27</v>
      </c>
      <c r="S445" s="236">
        <v>13783925.27</v>
      </c>
      <c r="T445" s="236">
        <v>1308873.42</v>
      </c>
      <c r="U445" s="237"/>
      <c r="V445" s="237"/>
      <c r="W445" s="237"/>
      <c r="X445" s="237"/>
    </row>
    <row r="446" spans="1:24" ht="15" hidden="1" customHeight="1" outlineLevel="2" x14ac:dyDescent="0.2">
      <c r="A446" s="234">
        <v>404</v>
      </c>
      <c r="B446" s="235" t="s">
        <v>858</v>
      </c>
      <c r="C446" s="235" t="s">
        <v>974</v>
      </c>
      <c r="D446" s="235" t="s">
        <v>975</v>
      </c>
      <c r="E446" s="235" t="s">
        <v>996</v>
      </c>
      <c r="F446" s="235" t="s">
        <v>997</v>
      </c>
      <c r="G446" s="236">
        <v>16153830.449999999</v>
      </c>
      <c r="H446" s="236">
        <v>9128513.2200000007</v>
      </c>
      <c r="I446" s="236">
        <v>7025317.2300000004</v>
      </c>
      <c r="J446" s="236">
        <v>0</v>
      </c>
      <c r="K446" s="236">
        <v>7025317.2300000004</v>
      </c>
      <c r="L446" s="236">
        <v>3114090.69</v>
      </c>
      <c r="M446" s="236">
        <v>1760098.96</v>
      </c>
      <c r="N446" s="236">
        <v>1353991.73</v>
      </c>
      <c r="O446" s="236">
        <v>4415048.33</v>
      </c>
      <c r="P446" s="236">
        <v>2445470.8199999998</v>
      </c>
      <c r="Q446" s="236">
        <v>1969577.51</v>
      </c>
      <c r="R446" s="236">
        <v>10348886.470000001</v>
      </c>
      <c r="S446" s="236">
        <v>10348886.470000001</v>
      </c>
      <c r="T446" s="236">
        <v>5451651.6200000001</v>
      </c>
      <c r="U446" s="237"/>
      <c r="V446" s="237"/>
      <c r="W446" s="237"/>
      <c r="X446" s="237"/>
    </row>
    <row r="447" spans="1:24" ht="15" hidden="1" customHeight="1" outlineLevel="1" x14ac:dyDescent="0.2">
      <c r="A447" s="239"/>
      <c r="B447" s="240"/>
      <c r="C447" s="241"/>
      <c r="D447" s="242" t="s">
        <v>998</v>
      </c>
      <c r="E447" s="240"/>
      <c r="F447" s="240"/>
      <c r="G447" s="243">
        <f t="shared" ref="G447:T447" si="39">SUBTOTAL(9,G436:G446)</f>
        <v>0</v>
      </c>
      <c r="H447" s="243">
        <f t="shared" si="39"/>
        <v>0</v>
      </c>
      <c r="I447" s="243">
        <f t="shared" si="39"/>
        <v>0</v>
      </c>
      <c r="J447" s="243">
        <f t="shared" si="39"/>
        <v>0</v>
      </c>
      <c r="K447" s="243">
        <f t="shared" si="39"/>
        <v>0</v>
      </c>
      <c r="L447" s="243">
        <f t="shared" si="39"/>
        <v>0</v>
      </c>
      <c r="M447" s="243">
        <f t="shared" si="39"/>
        <v>0</v>
      </c>
      <c r="N447" s="243">
        <f t="shared" si="39"/>
        <v>0</v>
      </c>
      <c r="O447" s="243">
        <f t="shared" si="39"/>
        <v>0</v>
      </c>
      <c r="P447" s="243">
        <f t="shared" si="39"/>
        <v>0</v>
      </c>
      <c r="Q447" s="243">
        <f t="shared" si="39"/>
        <v>0</v>
      </c>
      <c r="R447" s="243">
        <f t="shared" si="39"/>
        <v>0</v>
      </c>
      <c r="S447" s="243">
        <f t="shared" si="39"/>
        <v>0</v>
      </c>
      <c r="T447" s="243">
        <f t="shared" si="39"/>
        <v>0</v>
      </c>
      <c r="U447" s="237"/>
      <c r="V447" s="237"/>
      <c r="W447" s="237"/>
      <c r="X447" s="237"/>
    </row>
    <row r="448" spans="1:24" ht="15" hidden="1" customHeight="1" outlineLevel="2" x14ac:dyDescent="0.2">
      <c r="A448" s="244">
        <v>405</v>
      </c>
      <c r="B448" s="245" t="s">
        <v>858</v>
      </c>
      <c r="C448" s="235" t="s">
        <v>999</v>
      </c>
      <c r="D448" s="245" t="s">
        <v>1000</v>
      </c>
      <c r="E448" s="245" t="s">
        <v>1001</v>
      </c>
      <c r="F448" s="245" t="s">
        <v>1002</v>
      </c>
      <c r="G448" s="246">
        <v>83790628.390000001</v>
      </c>
      <c r="H448" s="246">
        <v>71140366.920000002</v>
      </c>
      <c r="I448" s="246">
        <v>12650261.470000001</v>
      </c>
      <c r="J448" s="246">
        <v>0</v>
      </c>
      <c r="K448" s="246">
        <v>12650261.470000001</v>
      </c>
      <c r="L448" s="246">
        <v>16292442.689999999</v>
      </c>
      <c r="M448" s="246">
        <v>13840951</v>
      </c>
      <c r="N448" s="246">
        <v>2451491.69</v>
      </c>
      <c r="O448" s="246">
        <v>233869889.13</v>
      </c>
      <c r="P448" s="246">
        <v>180171000.08000001</v>
      </c>
      <c r="Q448" s="246">
        <v>53698889.049999997</v>
      </c>
      <c r="R448" s="246">
        <v>68800642.209999993</v>
      </c>
      <c r="S448" s="246">
        <v>63907577.159999996</v>
      </c>
      <c r="T448" s="246">
        <v>3000000</v>
      </c>
      <c r="U448" s="237"/>
      <c r="V448" s="237"/>
      <c r="W448" s="237"/>
      <c r="X448" s="237"/>
    </row>
    <row r="449" spans="1:24" ht="15" hidden="1" customHeight="1" outlineLevel="2" x14ac:dyDescent="0.2">
      <c r="A449" s="234">
        <v>406</v>
      </c>
      <c r="B449" s="235" t="s">
        <v>858</v>
      </c>
      <c r="C449" s="235" t="s">
        <v>999</v>
      </c>
      <c r="D449" s="235" t="s">
        <v>1000</v>
      </c>
      <c r="E449" s="235" t="s">
        <v>1003</v>
      </c>
      <c r="F449" s="235" t="s">
        <v>1004</v>
      </c>
      <c r="G449" s="236">
        <v>121080437.04000001</v>
      </c>
      <c r="H449" s="236">
        <v>58311746.969999999</v>
      </c>
      <c r="I449" s="236">
        <v>62768690.07</v>
      </c>
      <c r="J449" s="236">
        <v>0</v>
      </c>
      <c r="K449" s="236">
        <v>62768690.07</v>
      </c>
      <c r="L449" s="236">
        <v>23562087.399999999</v>
      </c>
      <c r="M449" s="236">
        <v>11343352.460000001</v>
      </c>
      <c r="N449" s="236">
        <v>12218734.939999999</v>
      </c>
      <c r="O449" s="236">
        <v>94168188.879999995</v>
      </c>
      <c r="P449" s="236">
        <v>41882289.57</v>
      </c>
      <c r="Q449" s="236">
        <v>52285899.310000002</v>
      </c>
      <c r="R449" s="236">
        <v>127273324.31999999</v>
      </c>
      <c r="S449" s="236">
        <v>127273324.31999999</v>
      </c>
      <c r="T449" s="236">
        <v>3000000</v>
      </c>
      <c r="U449" s="237"/>
      <c r="V449" s="237"/>
      <c r="W449" s="237"/>
      <c r="X449" s="237"/>
    </row>
    <row r="450" spans="1:24" ht="15" hidden="1" customHeight="1" outlineLevel="2" x14ac:dyDescent="0.2">
      <c r="A450" s="234">
        <v>407</v>
      </c>
      <c r="B450" s="235" t="s">
        <v>858</v>
      </c>
      <c r="C450" s="235" t="s">
        <v>999</v>
      </c>
      <c r="D450" s="235" t="s">
        <v>1000</v>
      </c>
      <c r="E450" s="235" t="s">
        <v>1005</v>
      </c>
      <c r="F450" s="235" t="s">
        <v>1006</v>
      </c>
      <c r="G450" s="236">
        <v>48883183.43</v>
      </c>
      <c r="H450" s="236">
        <v>24021913.510000002</v>
      </c>
      <c r="I450" s="236">
        <v>24861269.920000002</v>
      </c>
      <c r="J450" s="236">
        <v>0</v>
      </c>
      <c r="K450" s="236">
        <v>24861269.920000002</v>
      </c>
      <c r="L450" s="236">
        <v>9504958.7300000004</v>
      </c>
      <c r="M450" s="236">
        <v>4670927.63</v>
      </c>
      <c r="N450" s="236">
        <v>4834031.0999999996</v>
      </c>
      <c r="O450" s="236">
        <v>11449428.390000001</v>
      </c>
      <c r="P450" s="236">
        <v>5351820.8600000003</v>
      </c>
      <c r="Q450" s="236">
        <v>6097607.5300000003</v>
      </c>
      <c r="R450" s="236">
        <v>35792908.549999997</v>
      </c>
      <c r="S450" s="236">
        <v>33803403.43</v>
      </c>
      <c r="T450" s="236">
        <v>1000000</v>
      </c>
      <c r="U450" s="237"/>
      <c r="V450" s="237"/>
      <c r="W450" s="237"/>
      <c r="X450" s="237"/>
    </row>
    <row r="451" spans="1:24" ht="15" hidden="1" customHeight="1" outlineLevel="2" x14ac:dyDescent="0.2">
      <c r="A451" s="234">
        <v>408</v>
      </c>
      <c r="B451" s="235" t="s">
        <v>858</v>
      </c>
      <c r="C451" s="235" t="s">
        <v>999</v>
      </c>
      <c r="D451" s="235" t="s">
        <v>1000</v>
      </c>
      <c r="E451" s="235" t="s">
        <v>1007</v>
      </c>
      <c r="F451" s="235" t="s">
        <v>1008</v>
      </c>
      <c r="G451" s="236">
        <v>34017112.07</v>
      </c>
      <c r="H451" s="236">
        <v>19039075.039999999</v>
      </c>
      <c r="I451" s="236">
        <v>14978037.029999999</v>
      </c>
      <c r="J451" s="236">
        <v>0</v>
      </c>
      <c r="K451" s="236">
        <v>14978037.029999999</v>
      </c>
      <c r="L451" s="236">
        <v>6618927.0499999998</v>
      </c>
      <c r="M451" s="236">
        <v>3704448.06</v>
      </c>
      <c r="N451" s="236">
        <v>2914478.99</v>
      </c>
      <c r="O451" s="236">
        <v>9524880.4000000004</v>
      </c>
      <c r="P451" s="236">
        <v>5193490.9000000004</v>
      </c>
      <c r="Q451" s="236">
        <v>4331389.5</v>
      </c>
      <c r="R451" s="236">
        <v>22223905.52</v>
      </c>
      <c r="S451" s="236">
        <v>22223905.52</v>
      </c>
      <c r="T451" s="236">
        <v>4000000</v>
      </c>
      <c r="U451" s="237"/>
      <c r="V451" s="237"/>
      <c r="W451" s="237"/>
      <c r="X451" s="237"/>
    </row>
    <row r="452" spans="1:24" ht="15" hidden="1" customHeight="1" outlineLevel="2" x14ac:dyDescent="0.2">
      <c r="A452" s="234">
        <v>409</v>
      </c>
      <c r="B452" s="235" t="s">
        <v>858</v>
      </c>
      <c r="C452" s="235" t="s">
        <v>999</v>
      </c>
      <c r="D452" s="235" t="s">
        <v>1000</v>
      </c>
      <c r="E452" s="235" t="s">
        <v>1009</v>
      </c>
      <c r="F452" s="235" t="s">
        <v>1010</v>
      </c>
      <c r="G452" s="236">
        <v>48336623.740000002</v>
      </c>
      <c r="H452" s="236">
        <v>30003778.43</v>
      </c>
      <c r="I452" s="236">
        <v>18332845.309999999</v>
      </c>
      <c r="J452" s="236">
        <v>0</v>
      </c>
      <c r="K452" s="236">
        <v>18332845.309999999</v>
      </c>
      <c r="L452" s="236">
        <v>9399575.6300000008</v>
      </c>
      <c r="M452" s="236">
        <v>5833956.6500000004</v>
      </c>
      <c r="N452" s="236">
        <v>3565618.98</v>
      </c>
      <c r="O452" s="236">
        <v>7031791.0700000003</v>
      </c>
      <c r="P452" s="236">
        <v>4258186.92</v>
      </c>
      <c r="Q452" s="236">
        <v>2773604.15</v>
      </c>
      <c r="R452" s="236">
        <v>24672068.440000001</v>
      </c>
      <c r="S452" s="236">
        <v>24672068.440000001</v>
      </c>
      <c r="T452" s="236">
        <v>1000000</v>
      </c>
      <c r="U452" s="237"/>
      <c r="V452" s="237"/>
      <c r="W452" s="237"/>
      <c r="X452" s="237"/>
    </row>
    <row r="453" spans="1:24" ht="15" hidden="1" customHeight="1" outlineLevel="2" x14ac:dyDescent="0.2">
      <c r="A453" s="234">
        <v>410</v>
      </c>
      <c r="B453" s="235" t="s">
        <v>858</v>
      </c>
      <c r="C453" s="235" t="s">
        <v>999</v>
      </c>
      <c r="D453" s="235" t="s">
        <v>1000</v>
      </c>
      <c r="E453" s="235" t="s">
        <v>1011</v>
      </c>
      <c r="F453" s="235" t="s">
        <v>1012</v>
      </c>
      <c r="G453" s="236">
        <v>58400112.770000003</v>
      </c>
      <c r="H453" s="236">
        <v>34398888.130000003</v>
      </c>
      <c r="I453" s="236">
        <v>24001224.640000001</v>
      </c>
      <c r="J453" s="236">
        <v>0</v>
      </c>
      <c r="K453" s="236">
        <v>24001224.640000001</v>
      </c>
      <c r="L453" s="236">
        <v>11355452.369999999</v>
      </c>
      <c r="M453" s="236">
        <v>6689611.1900000004</v>
      </c>
      <c r="N453" s="236">
        <v>4665841.18</v>
      </c>
      <c r="O453" s="236">
        <v>13205065.939999999</v>
      </c>
      <c r="P453" s="236">
        <v>7177093.6799999997</v>
      </c>
      <c r="Q453" s="236">
        <v>6027972.2599999998</v>
      </c>
      <c r="R453" s="236">
        <v>34695038.079999998</v>
      </c>
      <c r="S453" s="236">
        <v>32179150.329999998</v>
      </c>
      <c r="T453" s="236">
        <v>923140</v>
      </c>
      <c r="U453" s="237"/>
      <c r="V453" s="237"/>
      <c r="W453" s="237"/>
      <c r="X453" s="237"/>
    </row>
    <row r="454" spans="1:24" ht="15" hidden="1" customHeight="1" outlineLevel="2" x14ac:dyDescent="0.2">
      <c r="A454" s="234">
        <v>411</v>
      </c>
      <c r="B454" s="235" t="s">
        <v>858</v>
      </c>
      <c r="C454" s="235" t="s">
        <v>999</v>
      </c>
      <c r="D454" s="235" t="s">
        <v>1000</v>
      </c>
      <c r="E454" s="235" t="s">
        <v>1013</v>
      </c>
      <c r="F454" s="235" t="s">
        <v>1014</v>
      </c>
      <c r="G454" s="236">
        <v>25950334.829999998</v>
      </c>
      <c r="H454" s="236">
        <v>15501673.560000001</v>
      </c>
      <c r="I454" s="236">
        <v>10448661.27</v>
      </c>
      <c r="J454" s="236">
        <v>0</v>
      </c>
      <c r="K454" s="236">
        <v>10448661.27</v>
      </c>
      <c r="L454" s="236">
        <v>5050855.05</v>
      </c>
      <c r="M454" s="236">
        <v>3017465.6</v>
      </c>
      <c r="N454" s="236">
        <v>2033389.45</v>
      </c>
      <c r="O454" s="236">
        <v>8313254.7999999998</v>
      </c>
      <c r="P454" s="236">
        <v>4890213.84</v>
      </c>
      <c r="Q454" s="236">
        <v>3423040.96</v>
      </c>
      <c r="R454" s="236">
        <v>15905091.68</v>
      </c>
      <c r="S454" s="236">
        <v>15905091.68</v>
      </c>
      <c r="T454" s="236">
        <v>7000000</v>
      </c>
      <c r="U454" s="237"/>
      <c r="V454" s="237"/>
      <c r="W454" s="237"/>
      <c r="X454" s="237"/>
    </row>
    <row r="455" spans="1:24" ht="15" hidden="1" customHeight="1" outlineLevel="1" x14ac:dyDescent="0.2">
      <c r="A455" s="239"/>
      <c r="B455" s="240"/>
      <c r="C455" s="241"/>
      <c r="D455" s="242" t="s">
        <v>1015</v>
      </c>
      <c r="E455" s="240"/>
      <c r="F455" s="240"/>
      <c r="G455" s="243">
        <f t="shared" ref="G455:T455" si="40">SUBTOTAL(9,G448:G454)</f>
        <v>0</v>
      </c>
      <c r="H455" s="243">
        <f t="shared" si="40"/>
        <v>0</v>
      </c>
      <c r="I455" s="243">
        <f t="shared" si="40"/>
        <v>0</v>
      </c>
      <c r="J455" s="243">
        <f t="shared" si="40"/>
        <v>0</v>
      </c>
      <c r="K455" s="243">
        <f t="shared" si="40"/>
        <v>0</v>
      </c>
      <c r="L455" s="243">
        <f t="shared" si="40"/>
        <v>0</v>
      </c>
      <c r="M455" s="243">
        <f t="shared" si="40"/>
        <v>0</v>
      </c>
      <c r="N455" s="243">
        <f t="shared" si="40"/>
        <v>0</v>
      </c>
      <c r="O455" s="243">
        <f t="shared" si="40"/>
        <v>0</v>
      </c>
      <c r="P455" s="243">
        <f t="shared" si="40"/>
        <v>0</v>
      </c>
      <c r="Q455" s="243">
        <f t="shared" si="40"/>
        <v>0</v>
      </c>
      <c r="R455" s="243">
        <f t="shared" si="40"/>
        <v>0</v>
      </c>
      <c r="S455" s="243">
        <f t="shared" si="40"/>
        <v>0</v>
      </c>
      <c r="T455" s="243">
        <f t="shared" si="40"/>
        <v>0</v>
      </c>
      <c r="U455" s="237"/>
      <c r="V455" s="237"/>
      <c r="W455" s="237"/>
      <c r="X455" s="237"/>
    </row>
    <row r="456" spans="1:24" ht="15" hidden="1" customHeight="1" outlineLevel="2" x14ac:dyDescent="0.2">
      <c r="A456" s="244">
        <v>412</v>
      </c>
      <c r="B456" s="245" t="s">
        <v>858</v>
      </c>
      <c r="C456" s="235" t="s">
        <v>1016</v>
      </c>
      <c r="D456" s="245" t="s">
        <v>1017</v>
      </c>
      <c r="E456" s="245" t="s">
        <v>1018</v>
      </c>
      <c r="F456" s="245" t="s">
        <v>1019</v>
      </c>
      <c r="G456" s="246">
        <v>91748862.819999993</v>
      </c>
      <c r="H456" s="246">
        <v>42924587.710000001</v>
      </c>
      <c r="I456" s="246">
        <v>48824275.109999999</v>
      </c>
      <c r="J456" s="246">
        <v>3216628.24</v>
      </c>
      <c r="K456" s="246">
        <v>45607646.869999997</v>
      </c>
      <c r="L456" s="246">
        <v>17941634.760000002</v>
      </c>
      <c r="M456" s="246">
        <v>8392104.5899999999</v>
      </c>
      <c r="N456" s="246">
        <v>9549530.1699999999</v>
      </c>
      <c r="O456" s="246">
        <v>255329146.06</v>
      </c>
      <c r="P456" s="246">
        <v>106726708.7</v>
      </c>
      <c r="Q456" s="246">
        <v>148602437.36000001</v>
      </c>
      <c r="R456" s="246">
        <v>206976242.63999999</v>
      </c>
      <c r="S456" s="246">
        <v>183715348.16999999</v>
      </c>
      <c r="T456" s="246">
        <v>0</v>
      </c>
      <c r="U456" s="237"/>
      <c r="V456" s="237"/>
      <c r="W456" s="237"/>
      <c r="X456" s="237"/>
    </row>
    <row r="457" spans="1:24" ht="15" hidden="1" customHeight="1" outlineLevel="2" x14ac:dyDescent="0.2">
      <c r="A457" s="234">
        <v>413</v>
      </c>
      <c r="B457" s="235" t="s">
        <v>858</v>
      </c>
      <c r="C457" s="235" t="s">
        <v>1016</v>
      </c>
      <c r="D457" s="235" t="s">
        <v>1017</v>
      </c>
      <c r="E457" s="235" t="s">
        <v>1020</v>
      </c>
      <c r="F457" s="235" t="s">
        <v>1021</v>
      </c>
      <c r="G457" s="236">
        <v>41329643.93</v>
      </c>
      <c r="H457" s="236">
        <v>16519114.52</v>
      </c>
      <c r="I457" s="236">
        <v>24810529.41</v>
      </c>
      <c r="J457" s="236">
        <v>921537.25</v>
      </c>
      <c r="K457" s="236">
        <v>23888992.16</v>
      </c>
      <c r="L457" s="236">
        <v>8082077.0199999996</v>
      </c>
      <c r="M457" s="236">
        <v>3229468.3</v>
      </c>
      <c r="N457" s="236">
        <v>4852608.72</v>
      </c>
      <c r="O457" s="236">
        <v>12890052.689999999</v>
      </c>
      <c r="P457" s="236">
        <v>5036285.18</v>
      </c>
      <c r="Q457" s="236">
        <v>7853767.5099999998</v>
      </c>
      <c r="R457" s="236">
        <v>37516905.640000001</v>
      </c>
      <c r="S457" s="236">
        <v>28854716.18</v>
      </c>
      <c r="T457" s="236">
        <v>0</v>
      </c>
      <c r="U457" s="237"/>
      <c r="V457" s="237"/>
      <c r="W457" s="237"/>
      <c r="X457" s="237"/>
    </row>
    <row r="458" spans="1:24" ht="15" hidden="1" customHeight="1" outlineLevel="2" x14ac:dyDescent="0.2">
      <c r="A458" s="234">
        <v>414</v>
      </c>
      <c r="B458" s="235" t="s">
        <v>858</v>
      </c>
      <c r="C458" s="235" t="s">
        <v>1016</v>
      </c>
      <c r="D458" s="235" t="s">
        <v>1017</v>
      </c>
      <c r="E458" s="235" t="s">
        <v>1022</v>
      </c>
      <c r="F458" s="235" t="s">
        <v>1023</v>
      </c>
      <c r="G458" s="236">
        <v>53643574.920000002</v>
      </c>
      <c r="H458" s="236">
        <v>19999130.43</v>
      </c>
      <c r="I458" s="236">
        <v>33644444.490000002</v>
      </c>
      <c r="J458" s="236">
        <v>800583.24</v>
      </c>
      <c r="K458" s="236">
        <v>32843861.25</v>
      </c>
      <c r="L458" s="236">
        <v>10490085.630000001</v>
      </c>
      <c r="M458" s="236">
        <v>3911691.42</v>
      </c>
      <c r="N458" s="236">
        <v>6578394.21</v>
      </c>
      <c r="O458" s="236">
        <v>13025620.84</v>
      </c>
      <c r="P458" s="236">
        <v>4704331.1500000004</v>
      </c>
      <c r="Q458" s="236">
        <v>8321289.6900000004</v>
      </c>
      <c r="R458" s="236">
        <v>48544128.390000001</v>
      </c>
      <c r="S458" s="236">
        <v>43887848.170000002</v>
      </c>
      <c r="T458" s="236">
        <v>1128201.8999999999</v>
      </c>
      <c r="U458" s="237"/>
      <c r="V458" s="237"/>
      <c r="W458" s="237"/>
      <c r="X458" s="237"/>
    </row>
    <row r="459" spans="1:24" ht="15" hidden="1" customHeight="1" outlineLevel="2" x14ac:dyDescent="0.2">
      <c r="A459" s="234">
        <v>415</v>
      </c>
      <c r="B459" s="235" t="s">
        <v>858</v>
      </c>
      <c r="C459" s="235" t="s">
        <v>1016</v>
      </c>
      <c r="D459" s="235" t="s">
        <v>1017</v>
      </c>
      <c r="E459" s="235" t="s">
        <v>1024</v>
      </c>
      <c r="F459" s="235" t="s">
        <v>1025</v>
      </c>
      <c r="G459" s="236">
        <v>60453729.789999999</v>
      </c>
      <c r="H459" s="236">
        <v>23125173.440000001</v>
      </c>
      <c r="I459" s="236">
        <v>37328556.350000001</v>
      </c>
      <c r="J459" s="236">
        <v>1517478.56</v>
      </c>
      <c r="K459" s="236">
        <v>35811077.789999999</v>
      </c>
      <c r="L459" s="236">
        <v>11821822.16</v>
      </c>
      <c r="M459" s="236">
        <v>4523385.57</v>
      </c>
      <c r="N459" s="236">
        <v>7298436.5899999999</v>
      </c>
      <c r="O459" s="236">
        <v>16746287.210000001</v>
      </c>
      <c r="P459" s="236">
        <v>6234478.9900000002</v>
      </c>
      <c r="Q459" s="236">
        <v>10511808.220000001</v>
      </c>
      <c r="R459" s="236">
        <v>55138801.159999996</v>
      </c>
      <c r="S459" s="236">
        <v>51807181.619999997</v>
      </c>
      <c r="T459" s="236">
        <v>8193244.04</v>
      </c>
      <c r="U459" s="237"/>
      <c r="V459" s="237"/>
      <c r="W459" s="237"/>
      <c r="X459" s="237"/>
    </row>
    <row r="460" spans="1:24" ht="15" hidden="1" customHeight="1" outlineLevel="2" x14ac:dyDescent="0.2">
      <c r="A460" s="234">
        <v>416</v>
      </c>
      <c r="B460" s="235" t="s">
        <v>858</v>
      </c>
      <c r="C460" s="235" t="s">
        <v>1016</v>
      </c>
      <c r="D460" s="235" t="s">
        <v>1017</v>
      </c>
      <c r="E460" s="235" t="s">
        <v>1026</v>
      </c>
      <c r="F460" s="235" t="s">
        <v>1027</v>
      </c>
      <c r="G460" s="236">
        <v>68307538.719999999</v>
      </c>
      <c r="H460" s="236">
        <v>32065343.940000001</v>
      </c>
      <c r="I460" s="236">
        <v>36242194.780000001</v>
      </c>
      <c r="J460" s="236">
        <v>2026594.89</v>
      </c>
      <c r="K460" s="236">
        <v>34215599.890000001</v>
      </c>
      <c r="L460" s="236">
        <v>13357646.869999999</v>
      </c>
      <c r="M460" s="236">
        <v>6268813.4699999997</v>
      </c>
      <c r="N460" s="236">
        <v>7088833.4000000004</v>
      </c>
      <c r="O460" s="236">
        <v>22028924.210000001</v>
      </c>
      <c r="P460" s="236">
        <v>10073668.59</v>
      </c>
      <c r="Q460" s="236">
        <v>11955255.619999999</v>
      </c>
      <c r="R460" s="236">
        <v>55286283.799999997</v>
      </c>
      <c r="S460" s="236">
        <v>44767806.799999997</v>
      </c>
      <c r="T460" s="236">
        <v>3545084.93</v>
      </c>
      <c r="U460" s="237"/>
      <c r="V460" s="237"/>
      <c r="W460" s="237"/>
      <c r="X460" s="237"/>
    </row>
    <row r="461" spans="1:24" ht="15" hidden="1" customHeight="1" outlineLevel="2" x14ac:dyDescent="0.2">
      <c r="A461" s="234">
        <v>417</v>
      </c>
      <c r="B461" s="235" t="s">
        <v>858</v>
      </c>
      <c r="C461" s="235" t="s">
        <v>1016</v>
      </c>
      <c r="D461" s="235" t="s">
        <v>1017</v>
      </c>
      <c r="E461" s="235" t="s">
        <v>1028</v>
      </c>
      <c r="F461" s="235" t="s">
        <v>1029</v>
      </c>
      <c r="G461" s="236">
        <v>73923605.640000001</v>
      </c>
      <c r="H461" s="236">
        <v>39622777.460000001</v>
      </c>
      <c r="I461" s="236">
        <v>34300828.18</v>
      </c>
      <c r="J461" s="236">
        <v>2759357.78</v>
      </c>
      <c r="K461" s="236">
        <v>31541470.399999999</v>
      </c>
      <c r="L461" s="236">
        <v>14455877.619999999</v>
      </c>
      <c r="M461" s="236">
        <v>7746834.0099999998</v>
      </c>
      <c r="N461" s="236">
        <v>6709043.6100000003</v>
      </c>
      <c r="O461" s="236">
        <v>55900848.380000003</v>
      </c>
      <c r="P461" s="236">
        <v>28579741.530000001</v>
      </c>
      <c r="Q461" s="236">
        <v>27321106.850000001</v>
      </c>
      <c r="R461" s="236">
        <v>68330978.640000001</v>
      </c>
      <c r="S461" s="236">
        <v>64163890.82</v>
      </c>
      <c r="T461" s="236">
        <v>14281333.58</v>
      </c>
      <c r="U461" s="237"/>
      <c r="V461" s="237"/>
      <c r="W461" s="237"/>
      <c r="X461" s="237"/>
    </row>
    <row r="462" spans="1:24" ht="15" hidden="1" customHeight="1" outlineLevel="2" x14ac:dyDescent="0.2">
      <c r="A462" s="234">
        <v>418</v>
      </c>
      <c r="B462" s="235" t="s">
        <v>858</v>
      </c>
      <c r="C462" s="235" t="s">
        <v>1016</v>
      </c>
      <c r="D462" s="235" t="s">
        <v>1017</v>
      </c>
      <c r="E462" s="235" t="s">
        <v>1030</v>
      </c>
      <c r="F462" s="235" t="s">
        <v>1031</v>
      </c>
      <c r="G462" s="236">
        <v>56753414.43</v>
      </c>
      <c r="H462" s="236">
        <v>20954057.140000001</v>
      </c>
      <c r="I462" s="236">
        <v>35799357.289999999</v>
      </c>
      <c r="J462" s="236">
        <v>1167361.02</v>
      </c>
      <c r="K462" s="236">
        <v>34631996.270000003</v>
      </c>
      <c r="L462" s="236">
        <v>11098219.65</v>
      </c>
      <c r="M462" s="236">
        <v>4096701.98</v>
      </c>
      <c r="N462" s="236">
        <v>7001517.6699999999</v>
      </c>
      <c r="O462" s="236">
        <v>12184021.029999999</v>
      </c>
      <c r="P462" s="236">
        <v>4358443.88</v>
      </c>
      <c r="Q462" s="236">
        <v>7825577.1500000004</v>
      </c>
      <c r="R462" s="236">
        <v>50626452.109999999</v>
      </c>
      <c r="S462" s="236">
        <v>46907775.759999998</v>
      </c>
      <c r="T462" s="236">
        <v>0</v>
      </c>
      <c r="U462" s="237"/>
      <c r="V462" s="237"/>
      <c r="W462" s="237"/>
      <c r="X462" s="237"/>
    </row>
    <row r="463" spans="1:24" ht="15" hidden="1" customHeight="1" outlineLevel="2" x14ac:dyDescent="0.2">
      <c r="A463" s="234">
        <v>419</v>
      </c>
      <c r="B463" s="235" t="s">
        <v>858</v>
      </c>
      <c r="C463" s="235" t="s">
        <v>1016</v>
      </c>
      <c r="D463" s="235" t="s">
        <v>1017</v>
      </c>
      <c r="E463" s="235" t="s">
        <v>1032</v>
      </c>
      <c r="F463" s="235" t="s">
        <v>1033</v>
      </c>
      <c r="G463" s="236">
        <v>39229068.630000003</v>
      </c>
      <c r="H463" s="236">
        <v>11938483.74</v>
      </c>
      <c r="I463" s="236">
        <v>27290584.890000001</v>
      </c>
      <c r="J463" s="236">
        <v>901805.82</v>
      </c>
      <c r="K463" s="236">
        <v>26388779.07</v>
      </c>
      <c r="L463" s="236">
        <v>7671306.21</v>
      </c>
      <c r="M463" s="236">
        <v>2335135.2799999998</v>
      </c>
      <c r="N463" s="236">
        <v>5336170.93</v>
      </c>
      <c r="O463" s="236">
        <v>8278960.54</v>
      </c>
      <c r="P463" s="236">
        <v>2465701.98</v>
      </c>
      <c r="Q463" s="236">
        <v>5813258.5599999996</v>
      </c>
      <c r="R463" s="236">
        <v>38440014.380000003</v>
      </c>
      <c r="S463" s="236">
        <v>31873471.690000001</v>
      </c>
      <c r="T463" s="236">
        <v>293850.42</v>
      </c>
      <c r="U463" s="237"/>
      <c r="V463" s="237"/>
      <c r="W463" s="237"/>
      <c r="X463" s="237"/>
    </row>
    <row r="464" spans="1:24" ht="15" hidden="1" customHeight="1" outlineLevel="2" x14ac:dyDescent="0.2">
      <c r="A464" s="234">
        <v>420</v>
      </c>
      <c r="B464" s="235" t="s">
        <v>858</v>
      </c>
      <c r="C464" s="235" t="s">
        <v>1016</v>
      </c>
      <c r="D464" s="235" t="s">
        <v>1017</v>
      </c>
      <c r="E464" s="235" t="s">
        <v>1034</v>
      </c>
      <c r="F464" s="235" t="s">
        <v>1035</v>
      </c>
      <c r="G464" s="236">
        <v>30066175.16</v>
      </c>
      <c r="H464" s="236">
        <v>10270042.09</v>
      </c>
      <c r="I464" s="236">
        <v>19796133.07</v>
      </c>
      <c r="J464" s="236">
        <v>601312.99</v>
      </c>
      <c r="K464" s="236">
        <v>19194820.079999998</v>
      </c>
      <c r="L464" s="236">
        <v>5879487.9500000002</v>
      </c>
      <c r="M464" s="236">
        <v>2008075.89</v>
      </c>
      <c r="N464" s="236">
        <v>3871412.06</v>
      </c>
      <c r="O464" s="236">
        <v>7372050.8799999999</v>
      </c>
      <c r="P464" s="236">
        <v>2443846.02</v>
      </c>
      <c r="Q464" s="236">
        <v>4928204.8600000003</v>
      </c>
      <c r="R464" s="236">
        <v>28595749.989999998</v>
      </c>
      <c r="S464" s="236">
        <v>21015614.649999999</v>
      </c>
      <c r="T464" s="236">
        <v>3690776.09</v>
      </c>
      <c r="U464" s="237"/>
      <c r="V464" s="237"/>
      <c r="W464" s="237"/>
      <c r="X464" s="237"/>
    </row>
    <row r="465" spans="1:24" ht="15" hidden="1" customHeight="1" outlineLevel="1" x14ac:dyDescent="0.2">
      <c r="A465" s="239"/>
      <c r="B465" s="240"/>
      <c r="C465" s="241"/>
      <c r="D465" s="242" t="s">
        <v>1036</v>
      </c>
      <c r="E465" s="240"/>
      <c r="F465" s="240"/>
      <c r="G465" s="243">
        <f t="shared" ref="G465:T465" si="41">SUBTOTAL(9,G456:G464)</f>
        <v>0</v>
      </c>
      <c r="H465" s="243">
        <f t="shared" si="41"/>
        <v>0</v>
      </c>
      <c r="I465" s="243">
        <f t="shared" si="41"/>
        <v>0</v>
      </c>
      <c r="J465" s="243">
        <f t="shared" si="41"/>
        <v>0</v>
      </c>
      <c r="K465" s="243">
        <f t="shared" si="41"/>
        <v>0</v>
      </c>
      <c r="L465" s="243">
        <f t="shared" si="41"/>
        <v>0</v>
      </c>
      <c r="M465" s="243">
        <f t="shared" si="41"/>
        <v>0</v>
      </c>
      <c r="N465" s="243">
        <f t="shared" si="41"/>
        <v>0</v>
      </c>
      <c r="O465" s="243">
        <f t="shared" si="41"/>
        <v>0</v>
      </c>
      <c r="P465" s="243">
        <f t="shared" si="41"/>
        <v>0</v>
      </c>
      <c r="Q465" s="243">
        <f t="shared" si="41"/>
        <v>0</v>
      </c>
      <c r="R465" s="243">
        <f t="shared" si="41"/>
        <v>0</v>
      </c>
      <c r="S465" s="243">
        <f t="shared" si="41"/>
        <v>0</v>
      </c>
      <c r="T465" s="243">
        <f t="shared" si="41"/>
        <v>0</v>
      </c>
      <c r="U465" s="237"/>
      <c r="V465" s="237"/>
      <c r="W465" s="237"/>
      <c r="X465" s="237"/>
    </row>
    <row r="466" spans="1:24" ht="15" hidden="1" customHeight="1" outlineLevel="2" x14ac:dyDescent="0.2">
      <c r="A466" s="244">
        <v>421</v>
      </c>
      <c r="B466" s="245" t="s">
        <v>1037</v>
      </c>
      <c r="C466" s="235" t="s">
        <v>1038</v>
      </c>
      <c r="D466" s="245" t="s">
        <v>1039</v>
      </c>
      <c r="E466" s="245" t="s">
        <v>1040</v>
      </c>
      <c r="F466" s="245" t="s">
        <v>1041</v>
      </c>
      <c r="G466" s="246">
        <v>221668906.19999999</v>
      </c>
      <c r="H466" s="246">
        <v>119099464.45999999</v>
      </c>
      <c r="I466" s="246">
        <v>102569441.73999999</v>
      </c>
      <c r="J466" s="246">
        <v>29105643.190000001</v>
      </c>
      <c r="K466" s="246">
        <v>73463798.549999997</v>
      </c>
      <c r="L466" s="246">
        <v>42699579.189999998</v>
      </c>
      <c r="M466" s="246">
        <v>22930069.309999999</v>
      </c>
      <c r="N466" s="246">
        <v>19769509.879999999</v>
      </c>
      <c r="O466" s="246">
        <v>922119510.33000004</v>
      </c>
      <c r="P466" s="246">
        <v>428370200.23000002</v>
      </c>
      <c r="Q466" s="246">
        <v>493749310.10000002</v>
      </c>
      <c r="R466" s="246">
        <v>616088261.72000003</v>
      </c>
      <c r="S466" s="246">
        <v>611184021.25</v>
      </c>
      <c r="T466" s="246">
        <v>40803474.670000002</v>
      </c>
      <c r="U466" s="237"/>
      <c r="V466" s="237"/>
      <c r="W466" s="237"/>
      <c r="X466" s="237"/>
    </row>
    <row r="467" spans="1:24" ht="15" hidden="1" customHeight="1" outlineLevel="2" x14ac:dyDescent="0.2">
      <c r="A467" s="234">
        <v>422</v>
      </c>
      <c r="B467" s="235" t="s">
        <v>1037</v>
      </c>
      <c r="C467" s="235" t="s">
        <v>1038</v>
      </c>
      <c r="D467" s="235" t="s">
        <v>1039</v>
      </c>
      <c r="E467" s="235" t="s">
        <v>1042</v>
      </c>
      <c r="F467" s="235" t="s">
        <v>1043</v>
      </c>
      <c r="G467" s="236">
        <v>53956115.189999998</v>
      </c>
      <c r="H467" s="236">
        <v>26793891.260000002</v>
      </c>
      <c r="I467" s="236">
        <v>27162223.93</v>
      </c>
      <c r="J467" s="236">
        <v>4893886.1999999993</v>
      </c>
      <c r="K467" s="236">
        <v>22268337.73</v>
      </c>
      <c r="L467" s="236">
        <v>10393444.220000001</v>
      </c>
      <c r="M467" s="236">
        <v>5160617.29</v>
      </c>
      <c r="N467" s="236">
        <v>5232826.93</v>
      </c>
      <c r="O467" s="236">
        <v>21024566.870000001</v>
      </c>
      <c r="P467" s="236">
        <v>10207397.449999999</v>
      </c>
      <c r="Q467" s="236">
        <v>10817169.42</v>
      </c>
      <c r="R467" s="236">
        <v>43212220.280000001</v>
      </c>
      <c r="S467" s="236">
        <v>40712831.479999997</v>
      </c>
      <c r="T467" s="236">
        <v>1763255.94</v>
      </c>
      <c r="U467" s="237"/>
      <c r="V467" s="237"/>
      <c r="W467" s="237"/>
      <c r="X467" s="237"/>
    </row>
    <row r="468" spans="1:24" ht="15" hidden="1" customHeight="1" outlineLevel="2" x14ac:dyDescent="0.2">
      <c r="A468" s="234">
        <v>423</v>
      </c>
      <c r="B468" s="235" t="s">
        <v>1037</v>
      </c>
      <c r="C468" s="235" t="s">
        <v>1038</v>
      </c>
      <c r="D468" s="235" t="s">
        <v>1039</v>
      </c>
      <c r="E468" s="235" t="s">
        <v>1044</v>
      </c>
      <c r="F468" s="235" t="s">
        <v>1045</v>
      </c>
      <c r="G468" s="236">
        <v>41064659.280000001</v>
      </c>
      <c r="H468" s="236">
        <v>21452327.609999999</v>
      </c>
      <c r="I468" s="236">
        <v>19612331.670000002</v>
      </c>
      <c r="J468" s="236">
        <v>3413979.38</v>
      </c>
      <c r="K468" s="236">
        <v>16198352.289999999</v>
      </c>
      <c r="L468" s="236">
        <v>7921366.9400000004</v>
      </c>
      <c r="M468" s="236">
        <v>4137943</v>
      </c>
      <c r="N468" s="236">
        <v>3783423.94</v>
      </c>
      <c r="O468" s="236">
        <v>16836533.149999999</v>
      </c>
      <c r="P468" s="236">
        <v>8607605.3900000006</v>
      </c>
      <c r="Q468" s="236">
        <v>8228927.7599999998</v>
      </c>
      <c r="R468" s="236">
        <v>31624683.370000001</v>
      </c>
      <c r="S468" s="236">
        <v>31624683.370000001</v>
      </c>
      <c r="T468" s="236">
        <v>2591273.0299999998</v>
      </c>
      <c r="U468" s="237"/>
      <c r="V468" s="237"/>
      <c r="W468" s="237"/>
      <c r="X468" s="237"/>
    </row>
    <row r="469" spans="1:24" ht="15" hidden="1" customHeight="1" outlineLevel="2" x14ac:dyDescent="0.2">
      <c r="A469" s="234">
        <v>424</v>
      </c>
      <c r="B469" s="235" t="s">
        <v>1037</v>
      </c>
      <c r="C469" s="235" t="s">
        <v>1038</v>
      </c>
      <c r="D469" s="235" t="s">
        <v>1039</v>
      </c>
      <c r="E469" s="235" t="s">
        <v>1046</v>
      </c>
      <c r="F469" s="235" t="s">
        <v>1047</v>
      </c>
      <c r="G469" s="236">
        <v>79421499.650000006</v>
      </c>
      <c r="H469" s="236">
        <v>30640107.469999999</v>
      </c>
      <c r="I469" s="236">
        <v>48781392.18</v>
      </c>
      <c r="J469" s="236">
        <v>7203627.9799999995</v>
      </c>
      <c r="K469" s="236">
        <v>41577764.200000003</v>
      </c>
      <c r="L469" s="236">
        <v>15298783.539999999</v>
      </c>
      <c r="M469" s="236">
        <v>5900711.75</v>
      </c>
      <c r="N469" s="236">
        <v>9398071.7899999991</v>
      </c>
      <c r="O469" s="236">
        <v>40738206.659999996</v>
      </c>
      <c r="P469" s="236">
        <v>15356381.779999999</v>
      </c>
      <c r="Q469" s="236">
        <v>25381824.879999999</v>
      </c>
      <c r="R469" s="236">
        <v>83561288.849999994</v>
      </c>
      <c r="S469" s="236">
        <v>74606014.989999995</v>
      </c>
      <c r="T469" s="236">
        <v>2946484.17</v>
      </c>
      <c r="U469" s="237"/>
      <c r="V469" s="237"/>
      <c r="W469" s="237"/>
      <c r="X469" s="237"/>
    </row>
    <row r="470" spans="1:24" ht="15" hidden="1" customHeight="1" outlineLevel="2" x14ac:dyDescent="0.2">
      <c r="A470" s="234">
        <v>425</v>
      </c>
      <c r="B470" s="235" t="s">
        <v>1037</v>
      </c>
      <c r="C470" s="235" t="s">
        <v>1038</v>
      </c>
      <c r="D470" s="235" t="s">
        <v>1039</v>
      </c>
      <c r="E470" s="235" t="s">
        <v>1048</v>
      </c>
      <c r="F470" s="235" t="s">
        <v>1049</v>
      </c>
      <c r="G470" s="236">
        <v>116909111.29000001</v>
      </c>
      <c r="H470" s="236">
        <v>48335656.140000001</v>
      </c>
      <c r="I470" s="236">
        <v>68573455.150000006</v>
      </c>
      <c r="J470" s="236">
        <v>9250522.790000001</v>
      </c>
      <c r="K470" s="236">
        <v>59322932.359999999</v>
      </c>
      <c r="L470" s="236">
        <v>22568619.359999999</v>
      </c>
      <c r="M470" s="236">
        <v>9327127.5600000005</v>
      </c>
      <c r="N470" s="236">
        <v>13241491.800000001</v>
      </c>
      <c r="O470" s="236">
        <v>160400882.66</v>
      </c>
      <c r="P470" s="236">
        <v>57203319.299999997</v>
      </c>
      <c r="Q470" s="236">
        <v>103197563.36</v>
      </c>
      <c r="R470" s="236">
        <v>185012510.31</v>
      </c>
      <c r="S470" s="236">
        <v>185012510.31</v>
      </c>
      <c r="T470" s="236">
        <v>8900839.25</v>
      </c>
      <c r="U470" s="237"/>
      <c r="V470" s="237"/>
      <c r="W470" s="237"/>
      <c r="X470" s="237"/>
    </row>
    <row r="471" spans="1:24" ht="15" hidden="1" customHeight="1" outlineLevel="2" x14ac:dyDescent="0.2">
      <c r="A471" s="234">
        <v>426</v>
      </c>
      <c r="B471" s="235" t="s">
        <v>1037</v>
      </c>
      <c r="C471" s="235" t="s">
        <v>1038</v>
      </c>
      <c r="D471" s="235" t="s">
        <v>1039</v>
      </c>
      <c r="E471" s="235" t="s">
        <v>1050</v>
      </c>
      <c r="F471" s="235" t="s">
        <v>1051</v>
      </c>
      <c r="G471" s="236">
        <v>70795988.040000007</v>
      </c>
      <c r="H471" s="236">
        <v>25846142.75</v>
      </c>
      <c r="I471" s="236">
        <v>44949845.289999999</v>
      </c>
      <c r="J471" s="236">
        <v>6421283.4400000004</v>
      </c>
      <c r="K471" s="236">
        <v>38528561.850000001</v>
      </c>
      <c r="L471" s="236">
        <v>13637270.779999999</v>
      </c>
      <c r="M471" s="236">
        <v>4980091.83</v>
      </c>
      <c r="N471" s="236">
        <v>8657178.9499999993</v>
      </c>
      <c r="O471" s="236">
        <v>20987592.399999999</v>
      </c>
      <c r="P471" s="236">
        <v>7306168.4199999999</v>
      </c>
      <c r="Q471" s="236">
        <v>13681423.98</v>
      </c>
      <c r="R471" s="236">
        <v>67288448.219999999</v>
      </c>
      <c r="S471" s="236">
        <v>65495880.609999999</v>
      </c>
      <c r="T471" s="236">
        <v>2139648.31</v>
      </c>
      <c r="U471" s="237"/>
      <c r="V471" s="237"/>
      <c r="W471" s="237"/>
      <c r="X471" s="237"/>
    </row>
    <row r="472" spans="1:24" ht="15" hidden="1" customHeight="1" outlineLevel="2" x14ac:dyDescent="0.2">
      <c r="A472" s="234">
        <v>427</v>
      </c>
      <c r="B472" s="235" t="s">
        <v>1037</v>
      </c>
      <c r="C472" s="235" t="s">
        <v>1038</v>
      </c>
      <c r="D472" s="235" t="s">
        <v>1039</v>
      </c>
      <c r="E472" s="235" t="s">
        <v>1052</v>
      </c>
      <c r="F472" s="235" t="s">
        <v>1053</v>
      </c>
      <c r="G472" s="236">
        <v>91506981.719999999</v>
      </c>
      <c r="H472" s="236">
        <v>44875431.950000003</v>
      </c>
      <c r="I472" s="236">
        <v>46631549.770000003</v>
      </c>
      <c r="J472" s="236">
        <v>8299796.1100000003</v>
      </c>
      <c r="K472" s="236">
        <v>38331753.659999996</v>
      </c>
      <c r="L472" s="236">
        <v>17626782.57</v>
      </c>
      <c r="M472" s="236">
        <v>8642017.0700000003</v>
      </c>
      <c r="N472" s="236">
        <v>8984765.5</v>
      </c>
      <c r="O472" s="236">
        <v>57027020.829999998</v>
      </c>
      <c r="P472" s="236">
        <v>27324618.98</v>
      </c>
      <c r="Q472" s="236">
        <v>29702401.850000001</v>
      </c>
      <c r="R472" s="236">
        <v>85318717.120000005</v>
      </c>
      <c r="S472" s="236">
        <v>70318523.640000001</v>
      </c>
      <c r="T472" s="236">
        <v>3597514</v>
      </c>
      <c r="U472" s="237"/>
      <c r="V472" s="237"/>
      <c r="W472" s="237"/>
      <c r="X472" s="237"/>
    </row>
    <row r="473" spans="1:24" ht="15" hidden="1" customHeight="1" outlineLevel="2" x14ac:dyDescent="0.2">
      <c r="A473" s="234">
        <v>428</v>
      </c>
      <c r="B473" s="235" t="s">
        <v>1037</v>
      </c>
      <c r="C473" s="235" t="s">
        <v>1038</v>
      </c>
      <c r="D473" s="235" t="s">
        <v>1039</v>
      </c>
      <c r="E473" s="235" t="s">
        <v>1054</v>
      </c>
      <c r="F473" s="235" t="s">
        <v>1055</v>
      </c>
      <c r="G473" s="236">
        <v>45918798.159999996</v>
      </c>
      <c r="H473" s="236">
        <v>21771343.789999999</v>
      </c>
      <c r="I473" s="236">
        <v>24147454.370000001</v>
      </c>
      <c r="J473" s="236">
        <v>4108002.63</v>
      </c>
      <c r="K473" s="236">
        <v>20039451.739999998</v>
      </c>
      <c r="L473" s="236">
        <v>8847280.5500000007</v>
      </c>
      <c r="M473" s="236">
        <v>4193471.78</v>
      </c>
      <c r="N473" s="236">
        <v>4653808.7699999996</v>
      </c>
      <c r="O473" s="236">
        <v>20690485.91</v>
      </c>
      <c r="P473" s="236">
        <v>9453020.4299999997</v>
      </c>
      <c r="Q473" s="236">
        <v>11237465.48</v>
      </c>
      <c r="R473" s="236">
        <v>40038728.619999997</v>
      </c>
      <c r="S473" s="236">
        <v>40038728.619999997</v>
      </c>
      <c r="T473" s="236">
        <v>1499810.97</v>
      </c>
      <c r="U473" s="237"/>
      <c r="V473" s="237"/>
      <c r="W473" s="237"/>
      <c r="X473" s="237"/>
    </row>
    <row r="474" spans="1:24" ht="15" hidden="1" customHeight="1" outlineLevel="2" x14ac:dyDescent="0.2">
      <c r="A474" s="234">
        <v>429</v>
      </c>
      <c r="B474" s="235" t="s">
        <v>1037</v>
      </c>
      <c r="C474" s="235" t="s">
        <v>1038</v>
      </c>
      <c r="D474" s="235" t="s">
        <v>1039</v>
      </c>
      <c r="E474" s="235" t="s">
        <v>1056</v>
      </c>
      <c r="F474" s="235" t="s">
        <v>1057</v>
      </c>
      <c r="G474" s="236">
        <v>82864402.310000002</v>
      </c>
      <c r="H474" s="236">
        <v>40611601.200000003</v>
      </c>
      <c r="I474" s="236">
        <v>42252801.109999999</v>
      </c>
      <c r="J474" s="236">
        <v>7515903.4900000002</v>
      </c>
      <c r="K474" s="236">
        <v>34736897.619999997</v>
      </c>
      <c r="L474" s="236">
        <v>15961982.08</v>
      </c>
      <c r="M474" s="236">
        <v>7823912.9299999997</v>
      </c>
      <c r="N474" s="236">
        <v>8138069.1500000004</v>
      </c>
      <c r="O474" s="236">
        <v>54295069.039999999</v>
      </c>
      <c r="P474" s="236">
        <v>25795158.870000001</v>
      </c>
      <c r="Q474" s="236">
        <v>28499910.170000002</v>
      </c>
      <c r="R474" s="236">
        <v>78890780.430000007</v>
      </c>
      <c r="S474" s="236">
        <v>69513288.599999994</v>
      </c>
      <c r="T474" s="236">
        <v>3952474.86</v>
      </c>
      <c r="U474" s="237"/>
      <c r="V474" s="237"/>
      <c r="W474" s="237"/>
      <c r="X474" s="237"/>
    </row>
    <row r="475" spans="1:24" ht="15" hidden="1" customHeight="1" outlineLevel="2" x14ac:dyDescent="0.2">
      <c r="A475" s="234">
        <v>430</v>
      </c>
      <c r="B475" s="235" t="s">
        <v>1037</v>
      </c>
      <c r="C475" s="235" t="s">
        <v>1038</v>
      </c>
      <c r="D475" s="235" t="s">
        <v>1039</v>
      </c>
      <c r="E475" s="235" t="s">
        <v>1058</v>
      </c>
      <c r="F475" s="235" t="s">
        <v>1059</v>
      </c>
      <c r="G475" s="236">
        <v>24110308.489999998</v>
      </c>
      <c r="H475" s="236">
        <v>10843808.640000001</v>
      </c>
      <c r="I475" s="236">
        <v>13266499.85</v>
      </c>
      <c r="J475" s="236">
        <v>2186834.7200000002</v>
      </c>
      <c r="K475" s="236">
        <v>11079665.130000001</v>
      </c>
      <c r="L475" s="236">
        <v>4644314.0999999996</v>
      </c>
      <c r="M475" s="236">
        <v>2088103.61</v>
      </c>
      <c r="N475" s="236">
        <v>2556210.4900000002</v>
      </c>
      <c r="O475" s="236">
        <v>16992891.93</v>
      </c>
      <c r="P475" s="236">
        <v>7539691.75</v>
      </c>
      <c r="Q475" s="236">
        <v>9453200.1799999997</v>
      </c>
      <c r="R475" s="236">
        <v>25275910.52</v>
      </c>
      <c r="S475" s="236">
        <v>21038060.5</v>
      </c>
      <c r="T475" s="236">
        <v>658992.22</v>
      </c>
      <c r="U475" s="237"/>
      <c r="V475" s="237"/>
      <c r="W475" s="237"/>
      <c r="X475" s="237"/>
    </row>
    <row r="476" spans="1:24" ht="15" hidden="1" customHeight="1" outlineLevel="2" x14ac:dyDescent="0.2">
      <c r="A476" s="234">
        <v>431</v>
      </c>
      <c r="B476" s="235" t="s">
        <v>1037</v>
      </c>
      <c r="C476" s="235" t="s">
        <v>1038</v>
      </c>
      <c r="D476" s="235" t="s">
        <v>1039</v>
      </c>
      <c r="E476" s="235" t="s">
        <v>1060</v>
      </c>
      <c r="F476" s="235" t="s">
        <v>1061</v>
      </c>
      <c r="G476" s="236">
        <v>74027760.659999996</v>
      </c>
      <c r="H476" s="236">
        <v>36802345.439999998</v>
      </c>
      <c r="I476" s="236">
        <v>37225415.219999999</v>
      </c>
      <c r="J476" s="236">
        <v>6714409.1999999993</v>
      </c>
      <c r="K476" s="236">
        <v>30511006.02</v>
      </c>
      <c r="L476" s="236">
        <v>14259799.82</v>
      </c>
      <c r="M476" s="236">
        <v>7087953.8899999997</v>
      </c>
      <c r="N476" s="236">
        <v>7171845.9299999997</v>
      </c>
      <c r="O476" s="236">
        <v>42683906.880000003</v>
      </c>
      <c r="P476" s="236">
        <v>20080403.670000002</v>
      </c>
      <c r="Q476" s="236">
        <v>22603503.210000001</v>
      </c>
      <c r="R476" s="236">
        <v>67000764.359999999</v>
      </c>
      <c r="S476" s="236">
        <v>49571705.68</v>
      </c>
      <c r="T476" s="236">
        <v>2629573.35</v>
      </c>
      <c r="U476" s="237"/>
      <c r="V476" s="237"/>
      <c r="W476" s="237"/>
      <c r="X476" s="237"/>
    </row>
    <row r="477" spans="1:24" ht="15" hidden="1" customHeight="1" outlineLevel="2" x14ac:dyDescent="0.2">
      <c r="A477" s="234">
        <v>432</v>
      </c>
      <c r="B477" s="235" t="s">
        <v>1037</v>
      </c>
      <c r="C477" s="235" t="s">
        <v>1038</v>
      </c>
      <c r="D477" s="235" t="s">
        <v>1039</v>
      </c>
      <c r="E477" s="235" t="s">
        <v>1062</v>
      </c>
      <c r="F477" s="235" t="s">
        <v>1063</v>
      </c>
      <c r="G477" s="236">
        <v>33515608.100000001</v>
      </c>
      <c r="H477" s="236">
        <v>14486954.779999999</v>
      </c>
      <c r="I477" s="236">
        <v>19028653.32</v>
      </c>
      <c r="J477" s="236">
        <v>3039906.99</v>
      </c>
      <c r="K477" s="236">
        <v>15988746.33</v>
      </c>
      <c r="L477" s="236">
        <v>6456035.6500000004</v>
      </c>
      <c r="M477" s="236">
        <v>2790848.43</v>
      </c>
      <c r="N477" s="236">
        <v>3665187.22</v>
      </c>
      <c r="O477" s="236">
        <v>14927555.99</v>
      </c>
      <c r="P477" s="236">
        <v>6293551.79</v>
      </c>
      <c r="Q477" s="236">
        <v>8634004.1999999993</v>
      </c>
      <c r="R477" s="236">
        <v>31327844.739999998</v>
      </c>
      <c r="S477" s="236">
        <v>28878478.77</v>
      </c>
      <c r="T477" s="236">
        <v>979016.51</v>
      </c>
      <c r="U477" s="237"/>
      <c r="V477" s="237"/>
      <c r="W477" s="237"/>
      <c r="X477" s="237"/>
    </row>
    <row r="478" spans="1:24" ht="15" hidden="1" customHeight="1" outlineLevel="2" x14ac:dyDescent="0.2">
      <c r="A478" s="234">
        <v>433</v>
      </c>
      <c r="B478" s="235" t="s">
        <v>1037</v>
      </c>
      <c r="C478" s="235" t="s">
        <v>1038</v>
      </c>
      <c r="D478" s="235" t="s">
        <v>1039</v>
      </c>
      <c r="E478" s="235" t="s">
        <v>1064</v>
      </c>
      <c r="F478" s="235" t="s">
        <v>1065</v>
      </c>
      <c r="G478" s="236">
        <v>42319726.859999999</v>
      </c>
      <c r="H478" s="236">
        <v>16278083.550000001</v>
      </c>
      <c r="I478" s="236">
        <v>26041643.309999999</v>
      </c>
      <c r="J478" s="236">
        <v>3838451.42</v>
      </c>
      <c r="K478" s="236">
        <v>22203191.890000001</v>
      </c>
      <c r="L478" s="236">
        <v>8151953.1100000003</v>
      </c>
      <c r="M478" s="236">
        <v>3134436.01</v>
      </c>
      <c r="N478" s="236">
        <v>5017517.0999999996</v>
      </c>
      <c r="O478" s="236">
        <v>18332695.309999999</v>
      </c>
      <c r="P478" s="236">
        <v>6817070.4400000004</v>
      </c>
      <c r="Q478" s="236">
        <v>11515624.869999999</v>
      </c>
      <c r="R478" s="236">
        <v>42574785.280000001</v>
      </c>
      <c r="S478" s="236">
        <v>37576302.82</v>
      </c>
      <c r="T478" s="236">
        <v>1106687.2</v>
      </c>
      <c r="U478" s="237"/>
      <c r="V478" s="237"/>
      <c r="W478" s="237"/>
      <c r="X478" s="237"/>
    </row>
    <row r="479" spans="1:24" ht="15" hidden="1" customHeight="1" outlineLevel="2" x14ac:dyDescent="0.2">
      <c r="A479" s="234">
        <v>434</v>
      </c>
      <c r="B479" s="235" t="s">
        <v>1037</v>
      </c>
      <c r="C479" s="235" t="s">
        <v>1038</v>
      </c>
      <c r="D479" s="235" t="s">
        <v>1039</v>
      </c>
      <c r="E479" s="235" t="s">
        <v>1066</v>
      </c>
      <c r="F479" s="235" t="s">
        <v>1067</v>
      </c>
      <c r="G479" s="236">
        <v>69275564.950000003</v>
      </c>
      <c r="H479" s="236">
        <v>28577482.129999999</v>
      </c>
      <c r="I479" s="236">
        <v>40698082.82</v>
      </c>
      <c r="J479" s="236">
        <v>6283379.1899999995</v>
      </c>
      <c r="K479" s="236">
        <v>34414703.630000003</v>
      </c>
      <c r="L479" s="236">
        <v>13344395.130000001</v>
      </c>
      <c r="M479" s="236">
        <v>5502962.1500000004</v>
      </c>
      <c r="N479" s="236">
        <v>7841432.9800000004</v>
      </c>
      <c r="O479" s="236">
        <v>25003147.920000002</v>
      </c>
      <c r="P479" s="236">
        <v>10013803.720000001</v>
      </c>
      <c r="Q479" s="236">
        <v>14989344.199999999</v>
      </c>
      <c r="R479" s="236">
        <v>63528860</v>
      </c>
      <c r="S479" s="236">
        <v>57304766.399999999</v>
      </c>
      <c r="T479" s="236">
        <v>2377599.9700000002</v>
      </c>
      <c r="U479" s="237"/>
      <c r="V479" s="237"/>
      <c r="W479" s="237"/>
      <c r="X479" s="237"/>
    </row>
    <row r="480" spans="1:24" ht="15" hidden="1" customHeight="1" outlineLevel="2" x14ac:dyDescent="0.2">
      <c r="A480" s="234">
        <v>435</v>
      </c>
      <c r="B480" s="235" t="s">
        <v>1037</v>
      </c>
      <c r="C480" s="235" t="s">
        <v>1038</v>
      </c>
      <c r="D480" s="235" t="s">
        <v>1039</v>
      </c>
      <c r="E480" s="235" t="s">
        <v>1068</v>
      </c>
      <c r="F480" s="235" t="s">
        <v>1069</v>
      </c>
      <c r="G480" s="236">
        <v>66644166.829999998</v>
      </c>
      <c r="H480" s="236">
        <v>32246246.91</v>
      </c>
      <c r="I480" s="236">
        <v>34397919.920000002</v>
      </c>
      <c r="J480" s="236">
        <v>6044708.1300000008</v>
      </c>
      <c r="K480" s="236">
        <v>28353211.789999999</v>
      </c>
      <c r="L480" s="236">
        <v>12837514.869999999</v>
      </c>
      <c r="M480" s="236">
        <v>6209919.71</v>
      </c>
      <c r="N480" s="236">
        <v>6627595.1600000001</v>
      </c>
      <c r="O480" s="236">
        <v>30278865.140000001</v>
      </c>
      <c r="P480" s="236">
        <v>14259620.380000001</v>
      </c>
      <c r="Q480" s="236">
        <v>16019244.76</v>
      </c>
      <c r="R480" s="236">
        <v>57044759.840000004</v>
      </c>
      <c r="S480" s="236">
        <v>54792196.100000001</v>
      </c>
      <c r="T480" s="236">
        <v>2574545.02</v>
      </c>
      <c r="U480" s="237"/>
      <c r="V480" s="237"/>
      <c r="W480" s="237"/>
      <c r="X480" s="237"/>
    </row>
    <row r="481" spans="1:24" ht="15" hidden="1" customHeight="1" outlineLevel="2" x14ac:dyDescent="0.2">
      <c r="A481" s="234">
        <v>436</v>
      </c>
      <c r="B481" s="235" t="s">
        <v>1037</v>
      </c>
      <c r="C481" s="235" t="s">
        <v>1038</v>
      </c>
      <c r="D481" s="235" t="s">
        <v>1039</v>
      </c>
      <c r="E481" s="235" t="s">
        <v>1070</v>
      </c>
      <c r="F481" s="235" t="s">
        <v>1071</v>
      </c>
      <c r="G481" s="236">
        <v>64656955.039999999</v>
      </c>
      <c r="H481" s="236">
        <v>31882078.649999999</v>
      </c>
      <c r="I481" s="236">
        <v>32774876.390000001</v>
      </c>
      <c r="J481" s="236">
        <v>5864465.5699999994</v>
      </c>
      <c r="K481" s="236">
        <v>26910410.82</v>
      </c>
      <c r="L481" s="236">
        <v>12454722.76</v>
      </c>
      <c r="M481" s="236">
        <v>6144286.0300000003</v>
      </c>
      <c r="N481" s="236">
        <v>6310436.7300000004</v>
      </c>
      <c r="O481" s="236">
        <v>35071734.369999997</v>
      </c>
      <c r="P481" s="236">
        <v>16980672.32</v>
      </c>
      <c r="Q481" s="236">
        <v>18091062.050000001</v>
      </c>
      <c r="R481" s="236">
        <v>57176375.170000002</v>
      </c>
      <c r="S481" s="236">
        <v>55287843.649999999</v>
      </c>
      <c r="T481" s="236">
        <v>2528650.16</v>
      </c>
      <c r="U481" s="237"/>
      <c r="V481" s="237"/>
      <c r="W481" s="237"/>
      <c r="X481" s="237"/>
    </row>
    <row r="482" spans="1:24" ht="15" hidden="1" customHeight="1" outlineLevel="2" x14ac:dyDescent="0.2">
      <c r="A482" s="234">
        <v>437</v>
      </c>
      <c r="B482" s="235" t="s">
        <v>1037</v>
      </c>
      <c r="C482" s="235" t="s">
        <v>1038</v>
      </c>
      <c r="D482" s="235" t="s">
        <v>1039</v>
      </c>
      <c r="E482" s="235" t="s">
        <v>1072</v>
      </c>
      <c r="F482" s="235" t="s">
        <v>1073</v>
      </c>
      <c r="G482" s="236">
        <v>47089214.350000001</v>
      </c>
      <c r="H482" s="236">
        <v>22168743.800000001</v>
      </c>
      <c r="I482" s="236">
        <v>24920470.550000001</v>
      </c>
      <c r="J482" s="236">
        <v>4271049.82</v>
      </c>
      <c r="K482" s="236">
        <v>20649420.73</v>
      </c>
      <c r="L482" s="236">
        <v>9070688.6699999999</v>
      </c>
      <c r="M482" s="236">
        <v>4269996.47</v>
      </c>
      <c r="N482" s="236">
        <v>4800692.2</v>
      </c>
      <c r="O482" s="236">
        <v>17540844.510000002</v>
      </c>
      <c r="P482" s="236">
        <v>8108156.7300000004</v>
      </c>
      <c r="Q482" s="236">
        <v>9432687.7799999993</v>
      </c>
      <c r="R482" s="236">
        <v>39153850.530000001</v>
      </c>
      <c r="S482" s="236">
        <v>33761177.030000001</v>
      </c>
      <c r="T482" s="236">
        <v>801067.3</v>
      </c>
      <c r="U482" s="237"/>
      <c r="V482" s="237"/>
      <c r="W482" s="237"/>
      <c r="X482" s="237"/>
    </row>
    <row r="483" spans="1:24" ht="15" hidden="1" customHeight="1" outlineLevel="2" x14ac:dyDescent="0.2">
      <c r="A483" s="234">
        <v>438</v>
      </c>
      <c r="B483" s="235" t="s">
        <v>1037</v>
      </c>
      <c r="C483" s="235" t="s">
        <v>1038</v>
      </c>
      <c r="D483" s="235" t="s">
        <v>1039</v>
      </c>
      <c r="E483" s="235" t="s">
        <v>1074</v>
      </c>
      <c r="F483" s="235" t="s">
        <v>1075</v>
      </c>
      <c r="G483" s="236">
        <v>42561811.899999999</v>
      </c>
      <c r="H483" s="236">
        <v>17856394.25</v>
      </c>
      <c r="I483" s="236">
        <v>24705417.649999999</v>
      </c>
      <c r="J483" s="236">
        <v>3860408.84</v>
      </c>
      <c r="K483" s="236">
        <v>20845008.809999999</v>
      </c>
      <c r="L483" s="236">
        <v>8198585.4000000004</v>
      </c>
      <c r="M483" s="236">
        <v>3438354.17</v>
      </c>
      <c r="N483" s="236">
        <v>4760231.2300000004</v>
      </c>
      <c r="O483" s="236">
        <v>13518551.32</v>
      </c>
      <c r="P483" s="236">
        <v>5504582.5800000001</v>
      </c>
      <c r="Q483" s="236">
        <v>8013968.7400000002</v>
      </c>
      <c r="R483" s="236">
        <v>37479617.619999997</v>
      </c>
      <c r="S483" s="236">
        <v>35121808.420000002</v>
      </c>
      <c r="T483" s="236">
        <v>1148009.24</v>
      </c>
      <c r="U483" s="237"/>
      <c r="V483" s="237"/>
      <c r="W483" s="237"/>
      <c r="X483" s="237"/>
    </row>
    <row r="484" spans="1:24" ht="15" hidden="1" customHeight="1" outlineLevel="2" x14ac:dyDescent="0.2">
      <c r="A484" s="234">
        <v>439</v>
      </c>
      <c r="B484" s="235" t="s">
        <v>1037</v>
      </c>
      <c r="C484" s="235" t="s">
        <v>1038</v>
      </c>
      <c r="D484" s="235" t="s">
        <v>1039</v>
      </c>
      <c r="E484" s="235" t="s">
        <v>1076</v>
      </c>
      <c r="F484" s="235" t="s">
        <v>1077</v>
      </c>
      <c r="G484" s="236">
        <v>27685497.829999998</v>
      </c>
      <c r="H484" s="236">
        <v>12001460.4</v>
      </c>
      <c r="I484" s="236">
        <v>15684037.43</v>
      </c>
      <c r="J484" s="236">
        <v>2511108.7999999998</v>
      </c>
      <c r="K484" s="236">
        <v>13172928.630000001</v>
      </c>
      <c r="L484" s="236">
        <v>5332994.72</v>
      </c>
      <c r="M484" s="236">
        <v>2312281.37</v>
      </c>
      <c r="N484" s="236">
        <v>3020713.35</v>
      </c>
      <c r="O484" s="236">
        <v>13380734.109999999</v>
      </c>
      <c r="P484" s="236">
        <v>5688692.2300000004</v>
      </c>
      <c r="Q484" s="236">
        <v>7692041.8799999999</v>
      </c>
      <c r="R484" s="236">
        <v>26396792.66</v>
      </c>
      <c r="S484" s="236">
        <v>24131644.559999999</v>
      </c>
      <c r="T484" s="236">
        <v>1259935.46</v>
      </c>
      <c r="U484" s="237"/>
      <c r="V484" s="237"/>
      <c r="W484" s="237"/>
      <c r="X484" s="237"/>
    </row>
    <row r="485" spans="1:24" ht="15" hidden="1" customHeight="1" outlineLevel="2" x14ac:dyDescent="0.2">
      <c r="A485" s="234">
        <v>440</v>
      </c>
      <c r="B485" s="235" t="s">
        <v>1037</v>
      </c>
      <c r="C485" s="235" t="s">
        <v>1038</v>
      </c>
      <c r="D485" s="235" t="s">
        <v>1039</v>
      </c>
      <c r="E485" s="235" t="s">
        <v>1078</v>
      </c>
      <c r="F485" s="235" t="s">
        <v>1079</v>
      </c>
      <c r="G485" s="236">
        <v>71683872.120000005</v>
      </c>
      <c r="H485" s="236">
        <v>30188924.140000001</v>
      </c>
      <c r="I485" s="236">
        <v>41494947.979999997</v>
      </c>
      <c r="J485" s="236">
        <v>6501815.6200000001</v>
      </c>
      <c r="K485" s="236">
        <v>34993132.359999999</v>
      </c>
      <c r="L485" s="236">
        <v>13808301.880000001</v>
      </c>
      <c r="M485" s="236">
        <v>5814620.0499999998</v>
      </c>
      <c r="N485" s="236">
        <v>7993681.8300000001</v>
      </c>
      <c r="O485" s="236">
        <v>48787157.57</v>
      </c>
      <c r="P485" s="236">
        <v>20068008.809999999</v>
      </c>
      <c r="Q485" s="236">
        <v>28719148.760000002</v>
      </c>
      <c r="R485" s="236">
        <v>78207778.569999993</v>
      </c>
      <c r="S485" s="236">
        <v>66090065.399999999</v>
      </c>
      <c r="T485" s="236">
        <v>3084777.37</v>
      </c>
      <c r="U485" s="237"/>
      <c r="V485" s="237"/>
      <c r="W485" s="237"/>
      <c r="X485" s="237"/>
    </row>
    <row r="486" spans="1:24" ht="15" hidden="1" customHeight="1" outlineLevel="2" x14ac:dyDescent="0.2">
      <c r="A486" s="234">
        <v>441</v>
      </c>
      <c r="B486" s="235" t="s">
        <v>1037</v>
      </c>
      <c r="C486" s="235" t="s">
        <v>1038</v>
      </c>
      <c r="D486" s="235" t="s">
        <v>1039</v>
      </c>
      <c r="E486" s="235" t="s">
        <v>1080</v>
      </c>
      <c r="F486" s="235" t="s">
        <v>1081</v>
      </c>
      <c r="G486" s="236">
        <v>60220132.890000001</v>
      </c>
      <c r="H486" s="236">
        <v>32308375.899999999</v>
      </c>
      <c r="I486" s="236">
        <v>27911756.989999998</v>
      </c>
      <c r="J486" s="236">
        <v>5462040.3300000001</v>
      </c>
      <c r="K486" s="236">
        <v>22449716.66</v>
      </c>
      <c r="L486" s="236">
        <v>11600067.76</v>
      </c>
      <c r="M486" s="236">
        <v>6224613.0800000001</v>
      </c>
      <c r="N486" s="236">
        <v>5375454.6799999997</v>
      </c>
      <c r="O486" s="236">
        <v>59373576.439999998</v>
      </c>
      <c r="P486" s="236">
        <v>30783415.02</v>
      </c>
      <c r="Q486" s="236">
        <v>28590161.420000002</v>
      </c>
      <c r="R486" s="236">
        <v>61877373.090000004</v>
      </c>
      <c r="S486" s="236">
        <v>53849749.469999999</v>
      </c>
      <c r="T486" s="236">
        <v>3391210.82</v>
      </c>
      <c r="U486" s="237"/>
      <c r="V486" s="237"/>
      <c r="W486" s="237"/>
      <c r="X486" s="237"/>
    </row>
    <row r="487" spans="1:24" ht="15" hidden="1" customHeight="1" outlineLevel="2" x14ac:dyDescent="0.2">
      <c r="A487" s="234">
        <v>442</v>
      </c>
      <c r="B487" s="235" t="s">
        <v>1037</v>
      </c>
      <c r="C487" s="235" t="s">
        <v>1038</v>
      </c>
      <c r="D487" s="235" t="s">
        <v>1039</v>
      </c>
      <c r="E487" s="235" t="s">
        <v>1082</v>
      </c>
      <c r="F487" s="235" t="s">
        <v>1083</v>
      </c>
      <c r="G487" s="236">
        <v>27195235.300000001</v>
      </c>
      <c r="H487" s="236">
        <v>12198977.279999999</v>
      </c>
      <c r="I487" s="236">
        <v>14996258.02</v>
      </c>
      <c r="J487" s="236">
        <v>2466641.38</v>
      </c>
      <c r="K487" s="236">
        <v>12529616.640000001</v>
      </c>
      <c r="L487" s="236">
        <v>5238556.57</v>
      </c>
      <c r="M487" s="236">
        <v>2349925.15</v>
      </c>
      <c r="N487" s="236">
        <v>2888631.42</v>
      </c>
      <c r="O487" s="236">
        <v>18981600.120000001</v>
      </c>
      <c r="P487" s="236">
        <v>8377196.5700000003</v>
      </c>
      <c r="Q487" s="236">
        <v>10604403.550000001</v>
      </c>
      <c r="R487" s="236">
        <v>28489292.989999998</v>
      </c>
      <c r="S487" s="236">
        <v>25272402.289999999</v>
      </c>
      <c r="T487" s="236">
        <v>785486.73</v>
      </c>
      <c r="U487" s="237"/>
      <c r="V487" s="237"/>
      <c r="W487" s="237"/>
      <c r="X487" s="237"/>
    </row>
    <row r="488" spans="1:24" ht="15" hidden="1" customHeight="1" outlineLevel="2" x14ac:dyDescent="0.2">
      <c r="A488" s="234">
        <v>443</v>
      </c>
      <c r="B488" s="235" t="s">
        <v>1037</v>
      </c>
      <c r="C488" s="235" t="s">
        <v>1038</v>
      </c>
      <c r="D488" s="235" t="s">
        <v>1039</v>
      </c>
      <c r="E488" s="235" t="s">
        <v>1084</v>
      </c>
      <c r="F488" s="235" t="s">
        <v>1085</v>
      </c>
      <c r="G488" s="236">
        <v>26803885.379999999</v>
      </c>
      <c r="H488" s="236">
        <v>8409257.8100000005</v>
      </c>
      <c r="I488" s="236">
        <v>18394627.57</v>
      </c>
      <c r="J488" s="236">
        <v>2431145.46</v>
      </c>
      <c r="K488" s="236">
        <v>15963482.109999999</v>
      </c>
      <c r="L488" s="236">
        <v>5163171.72</v>
      </c>
      <c r="M488" s="236">
        <v>1619672.19</v>
      </c>
      <c r="N488" s="236">
        <v>3543499.53</v>
      </c>
      <c r="O488" s="236">
        <v>0</v>
      </c>
      <c r="P488" s="236">
        <v>0</v>
      </c>
      <c r="Q488" s="236">
        <v>0</v>
      </c>
      <c r="R488" s="236">
        <v>21938127.100000001</v>
      </c>
      <c r="S488" s="236">
        <v>21107323.960000001</v>
      </c>
      <c r="T488" s="236">
        <v>645239.66</v>
      </c>
      <c r="U488" s="237"/>
      <c r="V488" s="237"/>
      <c r="W488" s="237"/>
      <c r="X488" s="237"/>
    </row>
    <row r="489" spans="1:24" ht="15" hidden="1" customHeight="1" outlineLevel="2" x14ac:dyDescent="0.2">
      <c r="A489" s="234">
        <v>444</v>
      </c>
      <c r="B489" s="235" t="s">
        <v>1037</v>
      </c>
      <c r="C489" s="235" t="s">
        <v>1038</v>
      </c>
      <c r="D489" s="235" t="s">
        <v>1039</v>
      </c>
      <c r="E489" s="235" t="s">
        <v>1086</v>
      </c>
      <c r="F489" s="235" t="s">
        <v>1087</v>
      </c>
      <c r="G489" s="236">
        <v>22680976.620000001</v>
      </c>
      <c r="H489" s="236">
        <v>9184527.3599999994</v>
      </c>
      <c r="I489" s="236">
        <v>13496449.26</v>
      </c>
      <c r="J489" s="236">
        <v>2032498.98</v>
      </c>
      <c r="K489" s="236">
        <v>11463950.279999999</v>
      </c>
      <c r="L489" s="236">
        <v>4369872.25</v>
      </c>
      <c r="M489" s="236">
        <v>1768993.64</v>
      </c>
      <c r="N489" s="236">
        <v>2600878.61</v>
      </c>
      <c r="O489" s="236">
        <v>0</v>
      </c>
      <c r="P489" s="236">
        <v>0</v>
      </c>
      <c r="Q489" s="236">
        <v>0</v>
      </c>
      <c r="R489" s="236">
        <v>16097327.869999999</v>
      </c>
      <c r="S489" s="236">
        <v>16097327.869999999</v>
      </c>
      <c r="T489" s="236">
        <v>602989.9</v>
      </c>
      <c r="U489" s="237"/>
      <c r="V489" s="237"/>
      <c r="W489" s="237"/>
      <c r="X489" s="237"/>
    </row>
    <row r="490" spans="1:24" ht="15" hidden="1" customHeight="1" outlineLevel="2" x14ac:dyDescent="0.2">
      <c r="A490" s="234">
        <v>445</v>
      </c>
      <c r="B490" s="235" t="s">
        <v>1037</v>
      </c>
      <c r="C490" s="235" t="s">
        <v>1038</v>
      </c>
      <c r="D490" s="235" t="s">
        <v>1039</v>
      </c>
      <c r="E490" s="235" t="s">
        <v>1088</v>
      </c>
      <c r="F490" s="235" t="s">
        <v>1089</v>
      </c>
      <c r="G490" s="236">
        <v>28789305.280000001</v>
      </c>
      <c r="H490" s="236">
        <v>8681895.2400000002</v>
      </c>
      <c r="I490" s="236">
        <v>20107410.039999999</v>
      </c>
      <c r="J490" s="236">
        <v>2611225.5</v>
      </c>
      <c r="K490" s="236">
        <v>17496184.539999999</v>
      </c>
      <c r="L490" s="236">
        <v>5545618.6500000004</v>
      </c>
      <c r="M490" s="236">
        <v>1672183.76</v>
      </c>
      <c r="N490" s="236">
        <v>3873434.89</v>
      </c>
      <c r="O490" s="236">
        <v>0</v>
      </c>
      <c r="P490" s="236">
        <v>0</v>
      </c>
      <c r="Q490" s="236">
        <v>0</v>
      </c>
      <c r="R490" s="236">
        <v>23980844.93</v>
      </c>
      <c r="S490" s="236">
        <v>22764992.760000002</v>
      </c>
      <c r="T490" s="236">
        <v>639937.18000000005</v>
      </c>
      <c r="U490" s="237"/>
      <c r="V490" s="237"/>
      <c r="W490" s="237"/>
      <c r="X490" s="237"/>
    </row>
    <row r="491" spans="1:24" ht="15" hidden="1" customHeight="1" outlineLevel="2" x14ac:dyDescent="0.2">
      <c r="A491" s="234">
        <v>446</v>
      </c>
      <c r="B491" s="235" t="s">
        <v>1037</v>
      </c>
      <c r="C491" s="235" t="s">
        <v>1038</v>
      </c>
      <c r="D491" s="235" t="s">
        <v>1039</v>
      </c>
      <c r="E491" s="235" t="s">
        <v>1090</v>
      </c>
      <c r="F491" s="235" t="s">
        <v>1091</v>
      </c>
      <c r="G491" s="236">
        <v>29407150.75</v>
      </c>
      <c r="H491" s="236">
        <v>8989116.6099999994</v>
      </c>
      <c r="I491" s="236">
        <v>20418034.140000001</v>
      </c>
      <c r="J491" s="236">
        <v>2667264.84</v>
      </c>
      <c r="K491" s="236">
        <v>17750769.300000001</v>
      </c>
      <c r="L491" s="236">
        <v>5664632.8200000003</v>
      </c>
      <c r="M491" s="236">
        <v>1731356.39</v>
      </c>
      <c r="N491" s="236">
        <v>3933276.43</v>
      </c>
      <c r="O491" s="236">
        <v>0</v>
      </c>
      <c r="P491" s="236">
        <v>0</v>
      </c>
      <c r="Q491" s="236">
        <v>0</v>
      </c>
      <c r="R491" s="236">
        <v>24351310.57</v>
      </c>
      <c r="S491" s="236">
        <v>22958079.93</v>
      </c>
      <c r="T491" s="236">
        <v>616122.57999999996</v>
      </c>
      <c r="U491" s="237"/>
      <c r="V491" s="237"/>
      <c r="W491" s="237"/>
      <c r="X491" s="237"/>
    </row>
    <row r="492" spans="1:24" ht="15" hidden="1" customHeight="1" outlineLevel="1" x14ac:dyDescent="0.2">
      <c r="A492" s="239"/>
      <c r="B492" s="240"/>
      <c r="C492" s="241"/>
      <c r="D492" s="242" t="s">
        <v>1092</v>
      </c>
      <c r="E492" s="240"/>
      <c r="F492" s="240"/>
      <c r="G492" s="243">
        <f t="shared" ref="G492:T492" si="42">SUBTOTAL(9,G466:G491)</f>
        <v>0</v>
      </c>
      <c r="H492" s="243">
        <f t="shared" si="42"/>
        <v>0</v>
      </c>
      <c r="I492" s="243">
        <f t="shared" si="42"/>
        <v>0</v>
      </c>
      <c r="J492" s="243">
        <f t="shared" si="42"/>
        <v>0</v>
      </c>
      <c r="K492" s="243">
        <f t="shared" si="42"/>
        <v>0</v>
      </c>
      <c r="L492" s="243">
        <f t="shared" si="42"/>
        <v>0</v>
      </c>
      <c r="M492" s="243">
        <f t="shared" si="42"/>
        <v>0</v>
      </c>
      <c r="N492" s="243">
        <f t="shared" si="42"/>
        <v>0</v>
      </c>
      <c r="O492" s="243">
        <f t="shared" si="42"/>
        <v>0</v>
      </c>
      <c r="P492" s="243">
        <f t="shared" si="42"/>
        <v>0</v>
      </c>
      <c r="Q492" s="243">
        <f t="shared" si="42"/>
        <v>0</v>
      </c>
      <c r="R492" s="243">
        <f t="shared" si="42"/>
        <v>0</v>
      </c>
      <c r="S492" s="243">
        <f t="shared" si="42"/>
        <v>0</v>
      </c>
      <c r="T492" s="243">
        <f t="shared" si="42"/>
        <v>0</v>
      </c>
      <c r="U492" s="237"/>
      <c r="V492" s="237"/>
      <c r="W492" s="237"/>
      <c r="X492" s="237"/>
    </row>
    <row r="493" spans="1:24" ht="15" hidden="1" customHeight="1" outlineLevel="2" x14ac:dyDescent="0.2">
      <c r="A493" s="244">
        <v>447</v>
      </c>
      <c r="B493" s="245" t="s">
        <v>1037</v>
      </c>
      <c r="C493" s="235" t="s">
        <v>1093</v>
      </c>
      <c r="D493" s="245" t="s">
        <v>1094</v>
      </c>
      <c r="E493" s="245" t="s">
        <v>1095</v>
      </c>
      <c r="F493" s="245" t="s">
        <v>1096</v>
      </c>
      <c r="G493" s="246">
        <v>114311737.29000001</v>
      </c>
      <c r="H493" s="246">
        <v>61422481.700000003</v>
      </c>
      <c r="I493" s="246">
        <v>52889255.590000004</v>
      </c>
      <c r="J493" s="246">
        <v>10508267</v>
      </c>
      <c r="K493" s="246">
        <v>42380988.590000004</v>
      </c>
      <c r="L493" s="246">
        <v>22093524.629999999</v>
      </c>
      <c r="M493" s="246">
        <v>11873490.890000001</v>
      </c>
      <c r="N493" s="246">
        <v>10220033.74</v>
      </c>
      <c r="O493" s="246">
        <v>417316946.44</v>
      </c>
      <c r="P493" s="246">
        <v>212124481.41</v>
      </c>
      <c r="Q493" s="246">
        <v>205192465.03</v>
      </c>
      <c r="R493" s="246">
        <v>268301754.36000001</v>
      </c>
      <c r="S493" s="246">
        <v>248254682.93000001</v>
      </c>
      <c r="T493" s="246">
        <v>2486653.87</v>
      </c>
      <c r="U493" s="237"/>
      <c r="V493" s="237"/>
      <c r="W493" s="237"/>
      <c r="X493" s="237"/>
    </row>
    <row r="494" spans="1:24" ht="15" hidden="1" customHeight="1" outlineLevel="2" x14ac:dyDescent="0.2">
      <c r="A494" s="234">
        <v>448</v>
      </c>
      <c r="B494" s="235" t="s">
        <v>1037</v>
      </c>
      <c r="C494" s="235" t="s">
        <v>1093</v>
      </c>
      <c r="D494" s="235" t="s">
        <v>1094</v>
      </c>
      <c r="E494" s="235" t="s">
        <v>1097</v>
      </c>
      <c r="F494" s="235" t="s">
        <v>1098</v>
      </c>
      <c r="G494" s="236">
        <v>37198189.840000004</v>
      </c>
      <c r="H494" s="236">
        <v>19924685.5</v>
      </c>
      <c r="I494" s="236">
        <v>17273504.34</v>
      </c>
      <c r="J494" s="236">
        <v>2269323</v>
      </c>
      <c r="K494" s="236">
        <v>15004181.34</v>
      </c>
      <c r="L494" s="236">
        <v>7193106.79</v>
      </c>
      <c r="M494" s="236">
        <v>3852920.07</v>
      </c>
      <c r="N494" s="236">
        <v>3340186.72</v>
      </c>
      <c r="O494" s="236">
        <v>10023044.16</v>
      </c>
      <c r="P494" s="236">
        <v>5301036.43</v>
      </c>
      <c r="Q494" s="236">
        <v>4722007.7300000004</v>
      </c>
      <c r="R494" s="236">
        <v>25335698.789999999</v>
      </c>
      <c r="S494" s="236">
        <v>25335698.789999999</v>
      </c>
      <c r="T494" s="236">
        <v>4978555.58</v>
      </c>
      <c r="U494" s="237"/>
      <c r="V494" s="237"/>
      <c r="W494" s="237"/>
      <c r="X494" s="237"/>
    </row>
    <row r="495" spans="1:24" ht="15" hidden="1" customHeight="1" outlineLevel="2" x14ac:dyDescent="0.2">
      <c r="A495" s="234">
        <v>449</v>
      </c>
      <c r="B495" s="235" t="s">
        <v>1037</v>
      </c>
      <c r="C495" s="235" t="s">
        <v>1093</v>
      </c>
      <c r="D495" s="235" t="s">
        <v>1094</v>
      </c>
      <c r="E495" s="235" t="s">
        <v>1099</v>
      </c>
      <c r="F495" s="235" t="s">
        <v>1100</v>
      </c>
      <c r="G495" s="236">
        <v>92346903.030000001</v>
      </c>
      <c r="H495" s="236">
        <v>44928611.780000001</v>
      </c>
      <c r="I495" s="236">
        <v>47418291.25</v>
      </c>
      <c r="J495" s="236">
        <v>7924246</v>
      </c>
      <c r="K495" s="236">
        <v>39494045.25</v>
      </c>
      <c r="L495" s="236">
        <v>17848285.969999999</v>
      </c>
      <c r="M495" s="236">
        <v>8680250.1400000006</v>
      </c>
      <c r="N495" s="236">
        <v>9168035.8300000001</v>
      </c>
      <c r="O495" s="236">
        <v>46465732.689999998</v>
      </c>
      <c r="P495" s="236">
        <v>22003073.079999998</v>
      </c>
      <c r="Q495" s="236">
        <v>24462659.609999999</v>
      </c>
      <c r="R495" s="236">
        <v>81048986.689999998</v>
      </c>
      <c r="S495" s="236">
        <v>74309567.950000003</v>
      </c>
      <c r="T495" s="236">
        <v>3492695.76</v>
      </c>
      <c r="U495" s="237"/>
      <c r="V495" s="237"/>
      <c r="W495" s="237"/>
      <c r="X495" s="237"/>
    </row>
    <row r="496" spans="1:24" ht="15" hidden="1" customHeight="1" outlineLevel="2" x14ac:dyDescent="0.2">
      <c r="A496" s="234">
        <v>450</v>
      </c>
      <c r="B496" s="235" t="s">
        <v>1037</v>
      </c>
      <c r="C496" s="235" t="s">
        <v>1093</v>
      </c>
      <c r="D496" s="235" t="s">
        <v>1094</v>
      </c>
      <c r="E496" s="235" t="s">
        <v>1101</v>
      </c>
      <c r="F496" s="235" t="s">
        <v>1102</v>
      </c>
      <c r="G496" s="236">
        <v>66026525.460000001</v>
      </c>
      <c r="H496" s="236">
        <v>33657867.060000002</v>
      </c>
      <c r="I496" s="236">
        <v>32368658.399999999</v>
      </c>
      <c r="J496" s="236">
        <v>4986385</v>
      </c>
      <c r="K496" s="236">
        <v>27382273.399999999</v>
      </c>
      <c r="L496" s="236">
        <v>12761232.58</v>
      </c>
      <c r="M496" s="236">
        <v>6503621.7199999997</v>
      </c>
      <c r="N496" s="236">
        <v>6257610.8600000003</v>
      </c>
      <c r="O496" s="236">
        <v>19786319.18</v>
      </c>
      <c r="P496" s="236">
        <v>9827917.2200000007</v>
      </c>
      <c r="Q496" s="236">
        <v>9958401.9600000009</v>
      </c>
      <c r="R496" s="236">
        <v>48584671.219999999</v>
      </c>
      <c r="S496" s="236">
        <v>43145681.43</v>
      </c>
      <c r="T496" s="236">
        <v>1179969.08</v>
      </c>
      <c r="U496" s="237"/>
      <c r="V496" s="237"/>
      <c r="W496" s="237"/>
      <c r="X496" s="237"/>
    </row>
    <row r="497" spans="1:24" ht="15" hidden="1" customHeight="1" outlineLevel="2" x14ac:dyDescent="0.2">
      <c r="A497" s="234">
        <v>451</v>
      </c>
      <c r="B497" s="235" t="s">
        <v>1037</v>
      </c>
      <c r="C497" s="235" t="s">
        <v>1093</v>
      </c>
      <c r="D497" s="235" t="s">
        <v>1094</v>
      </c>
      <c r="E497" s="235" t="s">
        <v>1103</v>
      </c>
      <c r="F497" s="235" t="s">
        <v>1104</v>
      </c>
      <c r="G497" s="236">
        <v>56716358.539999999</v>
      </c>
      <c r="H497" s="236">
        <v>26557839.859999999</v>
      </c>
      <c r="I497" s="236">
        <v>30158518.68</v>
      </c>
      <c r="J497" s="236">
        <v>4059514</v>
      </c>
      <c r="K497" s="236">
        <v>26099004.68</v>
      </c>
      <c r="L497" s="236">
        <v>10961816.289999999</v>
      </c>
      <c r="M497" s="236">
        <v>5133102.12</v>
      </c>
      <c r="N497" s="236">
        <v>5828714.1699999999</v>
      </c>
      <c r="O497" s="236">
        <v>27465612.629999999</v>
      </c>
      <c r="P497" s="236">
        <v>12483775.02</v>
      </c>
      <c r="Q497" s="236">
        <v>14981837.609999999</v>
      </c>
      <c r="R497" s="236">
        <v>50969070.460000001</v>
      </c>
      <c r="S497" s="236">
        <v>49173589.399999999</v>
      </c>
      <c r="T497" s="236">
        <v>960635.95</v>
      </c>
      <c r="U497" s="237"/>
      <c r="V497" s="237"/>
      <c r="W497" s="237"/>
      <c r="X497" s="237"/>
    </row>
    <row r="498" spans="1:24" ht="15" hidden="1" customHeight="1" outlineLevel="2" x14ac:dyDescent="0.2">
      <c r="A498" s="234">
        <v>452</v>
      </c>
      <c r="B498" s="235" t="s">
        <v>1037</v>
      </c>
      <c r="C498" s="235" t="s">
        <v>1093</v>
      </c>
      <c r="D498" s="235" t="s">
        <v>1094</v>
      </c>
      <c r="E498" s="235" t="s">
        <v>1105</v>
      </c>
      <c r="F498" s="235" t="s">
        <v>1106</v>
      </c>
      <c r="G498" s="236">
        <v>86487676.189999998</v>
      </c>
      <c r="H498" s="236">
        <v>34372579.57</v>
      </c>
      <c r="I498" s="236">
        <v>52115096.619999997</v>
      </c>
      <c r="J498" s="236">
        <v>7261181</v>
      </c>
      <c r="K498" s="236">
        <v>44853915.619999997</v>
      </c>
      <c r="L498" s="236">
        <v>16715847.810000001</v>
      </c>
      <c r="M498" s="236">
        <v>6643096.5700000003</v>
      </c>
      <c r="N498" s="236">
        <v>10072751.24</v>
      </c>
      <c r="O498" s="236">
        <v>69830083.349999994</v>
      </c>
      <c r="P498" s="236">
        <v>27048837.859999999</v>
      </c>
      <c r="Q498" s="236">
        <v>42781245.490000002</v>
      </c>
      <c r="R498" s="236">
        <v>104969093.34999999</v>
      </c>
      <c r="S498" s="236">
        <v>92464348.950000003</v>
      </c>
      <c r="T498" s="236">
        <v>5740168.2800000003</v>
      </c>
      <c r="U498" s="237"/>
      <c r="V498" s="237"/>
      <c r="W498" s="237"/>
      <c r="X498" s="237"/>
    </row>
    <row r="499" spans="1:24" ht="15" hidden="1" customHeight="1" outlineLevel="2" x14ac:dyDescent="0.2">
      <c r="A499" s="234">
        <v>453</v>
      </c>
      <c r="B499" s="235" t="s">
        <v>1037</v>
      </c>
      <c r="C499" s="235" t="s">
        <v>1093</v>
      </c>
      <c r="D499" s="235" t="s">
        <v>1094</v>
      </c>
      <c r="E499" s="235" t="s">
        <v>1107</v>
      </c>
      <c r="F499" s="235" t="s">
        <v>1108</v>
      </c>
      <c r="G499" s="236">
        <v>56001284</v>
      </c>
      <c r="H499" s="236">
        <v>24198891.66</v>
      </c>
      <c r="I499" s="236">
        <v>31802392.34</v>
      </c>
      <c r="J499" s="236">
        <v>3989626</v>
      </c>
      <c r="K499" s="236">
        <v>27812766.34</v>
      </c>
      <c r="L499" s="236">
        <v>10823610.74</v>
      </c>
      <c r="M499" s="236">
        <v>4676569.2</v>
      </c>
      <c r="N499" s="236">
        <v>6147041.54</v>
      </c>
      <c r="O499" s="236">
        <v>14095147.09</v>
      </c>
      <c r="P499" s="236">
        <v>5998284.1399999997</v>
      </c>
      <c r="Q499" s="236">
        <v>8096862.9500000002</v>
      </c>
      <c r="R499" s="236">
        <v>46046296.829999998</v>
      </c>
      <c r="S499" s="236">
        <v>40947809.710000001</v>
      </c>
      <c r="T499" s="236">
        <v>1944097.93</v>
      </c>
      <c r="U499" s="237"/>
      <c r="V499" s="237"/>
      <c r="W499" s="237"/>
      <c r="X499" s="237"/>
    </row>
    <row r="500" spans="1:24" ht="15" hidden="1" customHeight="1" outlineLevel="2" x14ac:dyDescent="0.2">
      <c r="A500" s="234">
        <v>454</v>
      </c>
      <c r="B500" s="235" t="s">
        <v>1037</v>
      </c>
      <c r="C500" s="235" t="s">
        <v>1093</v>
      </c>
      <c r="D500" s="235" t="s">
        <v>1094</v>
      </c>
      <c r="E500" s="235" t="s">
        <v>1109</v>
      </c>
      <c r="F500" s="235" t="s">
        <v>1110</v>
      </c>
      <c r="G500" s="236">
        <v>74837935.040000007</v>
      </c>
      <c r="H500" s="236">
        <v>37635274.840000004</v>
      </c>
      <c r="I500" s="236">
        <v>37202660.200000003</v>
      </c>
      <c r="J500" s="236">
        <v>5942825</v>
      </c>
      <c r="K500" s="236">
        <v>31259835.199999999</v>
      </c>
      <c r="L500" s="236">
        <v>14464251.880000001</v>
      </c>
      <c r="M500" s="236">
        <v>7274779.3600000003</v>
      </c>
      <c r="N500" s="236">
        <v>7189472.5199999996</v>
      </c>
      <c r="O500" s="236">
        <v>36528542.579999998</v>
      </c>
      <c r="P500" s="236">
        <v>17534403.800000001</v>
      </c>
      <c r="Q500" s="236">
        <v>18994138.780000001</v>
      </c>
      <c r="R500" s="236">
        <v>63386271.5</v>
      </c>
      <c r="S500" s="236">
        <v>57129863.25</v>
      </c>
      <c r="T500" s="236">
        <v>5538125.0899999999</v>
      </c>
      <c r="U500" s="237"/>
      <c r="V500" s="237"/>
      <c r="W500" s="237"/>
      <c r="X500" s="237"/>
    </row>
    <row r="501" spans="1:24" ht="15" hidden="1" customHeight="1" outlineLevel="2" x14ac:dyDescent="0.2">
      <c r="A501" s="234">
        <v>455</v>
      </c>
      <c r="B501" s="235" t="s">
        <v>1037</v>
      </c>
      <c r="C501" s="235" t="s">
        <v>1093</v>
      </c>
      <c r="D501" s="235" t="s">
        <v>1094</v>
      </c>
      <c r="E501" s="235" t="s">
        <v>1111</v>
      </c>
      <c r="F501" s="235" t="s">
        <v>1112</v>
      </c>
      <c r="G501" s="236">
        <v>85288176.159999996</v>
      </c>
      <c r="H501" s="236">
        <v>42435256.909999996</v>
      </c>
      <c r="I501" s="236">
        <v>42852919.25</v>
      </c>
      <c r="J501" s="236">
        <v>7125438</v>
      </c>
      <c r="K501" s="236">
        <v>35727481.25</v>
      </c>
      <c r="L501" s="236">
        <v>16484015.25</v>
      </c>
      <c r="M501" s="236">
        <v>8202747.4900000002</v>
      </c>
      <c r="N501" s="236">
        <v>8281267.7599999998</v>
      </c>
      <c r="O501" s="236">
        <v>45114940.219999999</v>
      </c>
      <c r="P501" s="236">
        <v>21888498.600000001</v>
      </c>
      <c r="Q501" s="236">
        <v>23226441.620000001</v>
      </c>
      <c r="R501" s="236">
        <v>74360628.629999995</v>
      </c>
      <c r="S501" s="236">
        <v>72627918.090000004</v>
      </c>
      <c r="T501" s="236">
        <v>4708046.37</v>
      </c>
      <c r="U501" s="237"/>
      <c r="V501" s="237"/>
      <c r="W501" s="237"/>
      <c r="X501" s="237"/>
    </row>
    <row r="502" spans="1:24" ht="15" hidden="1" customHeight="1" outlineLevel="2" x14ac:dyDescent="0.2">
      <c r="A502" s="234">
        <v>456</v>
      </c>
      <c r="B502" s="235" t="s">
        <v>1037</v>
      </c>
      <c r="C502" s="235" t="s">
        <v>1093</v>
      </c>
      <c r="D502" s="235" t="s">
        <v>1094</v>
      </c>
      <c r="E502" s="235" t="s">
        <v>1113</v>
      </c>
      <c r="F502" s="235" t="s">
        <v>1114</v>
      </c>
      <c r="G502" s="236">
        <v>40200294.229999997</v>
      </c>
      <c r="H502" s="236">
        <v>20502974.960000001</v>
      </c>
      <c r="I502" s="236">
        <v>19697319.27</v>
      </c>
      <c r="J502" s="236">
        <v>2466697</v>
      </c>
      <c r="K502" s="236">
        <v>17230622.27</v>
      </c>
      <c r="L502" s="236">
        <v>7774466.2999999998</v>
      </c>
      <c r="M502" s="236">
        <v>3966190.44</v>
      </c>
      <c r="N502" s="236">
        <v>3808275.86</v>
      </c>
      <c r="O502" s="236">
        <v>13995350.300000001</v>
      </c>
      <c r="P502" s="236">
        <v>6933767.5999999996</v>
      </c>
      <c r="Q502" s="236">
        <v>7061582.7000000002</v>
      </c>
      <c r="R502" s="236">
        <v>30567177.829999998</v>
      </c>
      <c r="S502" s="236">
        <v>30567177.829999998</v>
      </c>
      <c r="T502" s="236">
        <v>1922271.09</v>
      </c>
      <c r="U502" s="237"/>
      <c r="V502" s="237"/>
      <c r="W502" s="237"/>
      <c r="X502" s="237"/>
    </row>
    <row r="503" spans="1:24" ht="15" hidden="1" customHeight="1" outlineLevel="2" x14ac:dyDescent="0.2">
      <c r="A503" s="234">
        <v>457</v>
      </c>
      <c r="B503" s="235" t="s">
        <v>1037</v>
      </c>
      <c r="C503" s="235" t="s">
        <v>1093</v>
      </c>
      <c r="D503" s="235" t="s">
        <v>1094</v>
      </c>
      <c r="E503" s="235" t="s">
        <v>1115</v>
      </c>
      <c r="F503" s="235" t="s">
        <v>1116</v>
      </c>
      <c r="G503" s="236">
        <v>37043797.869999997</v>
      </c>
      <c r="H503" s="236">
        <v>16311406</v>
      </c>
      <c r="I503" s="236">
        <v>20732391.870000001</v>
      </c>
      <c r="J503" s="236">
        <v>2288522</v>
      </c>
      <c r="K503" s="236">
        <v>18443869.870000001</v>
      </c>
      <c r="L503" s="236">
        <v>7162208.7300000004</v>
      </c>
      <c r="M503" s="236">
        <v>3154690.67</v>
      </c>
      <c r="N503" s="236">
        <v>4007518.06</v>
      </c>
      <c r="O503" s="236">
        <v>11356629.369999999</v>
      </c>
      <c r="P503" s="236">
        <v>4875652.33</v>
      </c>
      <c r="Q503" s="236">
        <v>6480977.04</v>
      </c>
      <c r="R503" s="236">
        <v>31220886.969999999</v>
      </c>
      <c r="S503" s="236">
        <v>31220886.969999999</v>
      </c>
      <c r="T503" s="236">
        <v>3151057.52</v>
      </c>
      <c r="U503" s="237"/>
      <c r="V503" s="237"/>
      <c r="W503" s="237"/>
      <c r="X503" s="237"/>
    </row>
    <row r="504" spans="1:24" ht="15" hidden="1" customHeight="1" outlineLevel="2" x14ac:dyDescent="0.2">
      <c r="A504" s="234">
        <v>458</v>
      </c>
      <c r="B504" s="235" t="s">
        <v>1037</v>
      </c>
      <c r="C504" s="235" t="s">
        <v>1093</v>
      </c>
      <c r="D504" s="235" t="s">
        <v>1094</v>
      </c>
      <c r="E504" s="235" t="s">
        <v>1117</v>
      </c>
      <c r="F504" s="235" t="s">
        <v>1118</v>
      </c>
      <c r="G504" s="236">
        <v>38904055.359999999</v>
      </c>
      <c r="H504" s="236">
        <v>13755405.470000001</v>
      </c>
      <c r="I504" s="236">
        <v>25148649.890000001</v>
      </c>
      <c r="J504" s="236">
        <v>2507496</v>
      </c>
      <c r="K504" s="236">
        <v>22641153.890000001</v>
      </c>
      <c r="L504" s="236">
        <v>7519155.2999999998</v>
      </c>
      <c r="M504" s="236">
        <v>2659159.5299999998</v>
      </c>
      <c r="N504" s="236">
        <v>4859995.7699999996</v>
      </c>
      <c r="O504" s="236">
        <v>0</v>
      </c>
      <c r="P504" s="236">
        <v>0</v>
      </c>
      <c r="Q504" s="236">
        <v>0</v>
      </c>
      <c r="R504" s="236">
        <v>30008645.66</v>
      </c>
      <c r="S504" s="236">
        <v>27907168.710000001</v>
      </c>
      <c r="T504" s="236">
        <v>593369.38</v>
      </c>
      <c r="U504" s="237"/>
      <c r="V504" s="237"/>
      <c r="W504" s="237"/>
      <c r="X504" s="237"/>
    </row>
    <row r="505" spans="1:24" ht="15" hidden="1" customHeight="1" outlineLevel="2" x14ac:dyDescent="0.2">
      <c r="A505" s="234">
        <v>459</v>
      </c>
      <c r="B505" s="235" t="s">
        <v>1037</v>
      </c>
      <c r="C505" s="235" t="s">
        <v>1093</v>
      </c>
      <c r="D505" s="235" t="s">
        <v>1094</v>
      </c>
      <c r="E505" s="235" t="s">
        <v>1119</v>
      </c>
      <c r="F505" s="235" t="s">
        <v>1120</v>
      </c>
      <c r="G505" s="236">
        <v>27540013.629999999</v>
      </c>
      <c r="H505" s="236">
        <v>9759930.4100000001</v>
      </c>
      <c r="I505" s="236">
        <v>17780083.219999999</v>
      </c>
      <c r="J505" s="236">
        <v>1670480</v>
      </c>
      <c r="K505" s="236">
        <v>16109603.220000001</v>
      </c>
      <c r="L505" s="236">
        <v>5322777.7300000004</v>
      </c>
      <c r="M505" s="236">
        <v>1886764.59</v>
      </c>
      <c r="N505" s="236">
        <v>3436013.14</v>
      </c>
      <c r="O505" s="236">
        <v>0</v>
      </c>
      <c r="P505" s="236">
        <v>0</v>
      </c>
      <c r="Q505" s="236">
        <v>0</v>
      </c>
      <c r="R505" s="236">
        <v>21216096.359999999</v>
      </c>
      <c r="S505" s="236">
        <v>19665601.370000001</v>
      </c>
      <c r="T505" s="236">
        <v>395299.47</v>
      </c>
      <c r="U505" s="237"/>
      <c r="V505" s="237"/>
      <c r="W505" s="237"/>
      <c r="X505" s="237"/>
    </row>
    <row r="506" spans="1:24" ht="15" hidden="1" customHeight="1" outlineLevel="1" x14ac:dyDescent="0.2">
      <c r="A506" s="239"/>
      <c r="B506" s="240"/>
      <c r="C506" s="241"/>
      <c r="D506" s="242" t="s">
        <v>1121</v>
      </c>
      <c r="E506" s="240"/>
      <c r="F506" s="240"/>
      <c r="G506" s="243">
        <f t="shared" ref="G506:T506" si="43">SUBTOTAL(9,G493:G505)</f>
        <v>0</v>
      </c>
      <c r="H506" s="243">
        <f t="shared" si="43"/>
        <v>0</v>
      </c>
      <c r="I506" s="243">
        <f t="shared" si="43"/>
        <v>0</v>
      </c>
      <c r="J506" s="243">
        <f t="shared" si="43"/>
        <v>0</v>
      </c>
      <c r="K506" s="243">
        <f t="shared" si="43"/>
        <v>0</v>
      </c>
      <c r="L506" s="243">
        <f t="shared" si="43"/>
        <v>0</v>
      </c>
      <c r="M506" s="243">
        <f t="shared" si="43"/>
        <v>0</v>
      </c>
      <c r="N506" s="243">
        <f t="shared" si="43"/>
        <v>0</v>
      </c>
      <c r="O506" s="243">
        <f t="shared" si="43"/>
        <v>0</v>
      </c>
      <c r="P506" s="243">
        <f t="shared" si="43"/>
        <v>0</v>
      </c>
      <c r="Q506" s="243">
        <f t="shared" si="43"/>
        <v>0</v>
      </c>
      <c r="R506" s="243">
        <f t="shared" si="43"/>
        <v>0</v>
      </c>
      <c r="S506" s="243">
        <f t="shared" si="43"/>
        <v>0</v>
      </c>
      <c r="T506" s="243">
        <f t="shared" si="43"/>
        <v>0</v>
      </c>
      <c r="U506" s="237"/>
      <c r="V506" s="237"/>
      <c r="W506" s="237"/>
      <c r="X506" s="237"/>
    </row>
    <row r="507" spans="1:24" ht="15" hidden="1" customHeight="1" outlineLevel="2" x14ac:dyDescent="0.2">
      <c r="A507" s="244">
        <v>460</v>
      </c>
      <c r="B507" s="245" t="s">
        <v>1037</v>
      </c>
      <c r="C507" s="235" t="s">
        <v>1122</v>
      </c>
      <c r="D507" s="245" t="s">
        <v>1123</v>
      </c>
      <c r="E507" s="245" t="s">
        <v>1124</v>
      </c>
      <c r="F507" s="245" t="s">
        <v>1125</v>
      </c>
      <c r="G507" s="246">
        <v>111351299.31</v>
      </c>
      <c r="H507" s="246">
        <v>58717982.899999999</v>
      </c>
      <c r="I507" s="246">
        <v>52633316.409999996</v>
      </c>
      <c r="J507" s="246">
        <v>3859522.0500000003</v>
      </c>
      <c r="K507" s="246">
        <v>48773794.359999999</v>
      </c>
      <c r="L507" s="246">
        <v>21207988.02</v>
      </c>
      <c r="M507" s="246">
        <v>11184377.689999999</v>
      </c>
      <c r="N507" s="246">
        <v>10023610.33</v>
      </c>
      <c r="O507" s="246">
        <v>608067538.94000006</v>
      </c>
      <c r="P507" s="246">
        <v>298004800.41000003</v>
      </c>
      <c r="Q507" s="246">
        <v>310062738.52999997</v>
      </c>
      <c r="R507" s="246">
        <v>372719665.26999998</v>
      </c>
      <c r="S507" s="246">
        <v>372719665.26999998</v>
      </c>
      <c r="T507" s="246">
        <v>0</v>
      </c>
      <c r="U507" s="237"/>
      <c r="V507" s="237"/>
      <c r="W507" s="237"/>
      <c r="X507" s="237"/>
    </row>
    <row r="508" spans="1:24" ht="15" hidden="1" customHeight="1" outlineLevel="2" x14ac:dyDescent="0.2">
      <c r="A508" s="234">
        <v>461</v>
      </c>
      <c r="B508" s="235" t="s">
        <v>1037</v>
      </c>
      <c r="C508" s="235" t="s">
        <v>1122</v>
      </c>
      <c r="D508" s="235" t="s">
        <v>1123</v>
      </c>
      <c r="E508" s="235" t="s">
        <v>1126</v>
      </c>
      <c r="F508" s="235" t="s">
        <v>1127</v>
      </c>
      <c r="G508" s="236">
        <v>79894695.829999998</v>
      </c>
      <c r="H508" s="236">
        <v>32267809.18</v>
      </c>
      <c r="I508" s="236">
        <v>47626886.649999999</v>
      </c>
      <c r="J508" s="236">
        <v>4390162.4700000007</v>
      </c>
      <c r="K508" s="236">
        <v>43236724.18</v>
      </c>
      <c r="L508" s="236">
        <v>15183743.890000001</v>
      </c>
      <c r="M508" s="236">
        <v>6133689.6399999997</v>
      </c>
      <c r="N508" s="236">
        <v>9050054.25</v>
      </c>
      <c r="O508" s="236">
        <v>45322962.350000001</v>
      </c>
      <c r="P508" s="236">
        <v>17716430.18</v>
      </c>
      <c r="Q508" s="236">
        <v>27606532.170000002</v>
      </c>
      <c r="R508" s="236">
        <v>84283473.069999993</v>
      </c>
      <c r="S508" s="236">
        <v>79120171.189999998</v>
      </c>
      <c r="T508" s="236">
        <v>3455491.02</v>
      </c>
      <c r="U508" s="237"/>
      <c r="V508" s="237"/>
      <c r="W508" s="237"/>
      <c r="X508" s="237"/>
    </row>
    <row r="509" spans="1:24" ht="15" hidden="1" customHeight="1" outlineLevel="2" x14ac:dyDescent="0.2">
      <c r="A509" s="234">
        <v>462</v>
      </c>
      <c r="B509" s="235" t="s">
        <v>1037</v>
      </c>
      <c r="C509" s="235" t="s">
        <v>1122</v>
      </c>
      <c r="D509" s="235" t="s">
        <v>1123</v>
      </c>
      <c r="E509" s="235" t="s">
        <v>1128</v>
      </c>
      <c r="F509" s="235" t="s">
        <v>1129</v>
      </c>
      <c r="G509" s="236">
        <v>51546089.25</v>
      </c>
      <c r="H509" s="236">
        <v>24453112.41</v>
      </c>
      <c r="I509" s="236">
        <v>27092976.84</v>
      </c>
      <c r="J509" s="236">
        <v>3070458.34</v>
      </c>
      <c r="K509" s="236">
        <v>24022518.5</v>
      </c>
      <c r="L509" s="236">
        <v>9796177.4499999993</v>
      </c>
      <c r="M509" s="236">
        <v>4646580.84</v>
      </c>
      <c r="N509" s="236">
        <v>5149596.6100000003</v>
      </c>
      <c r="O509" s="236">
        <v>12669227.41</v>
      </c>
      <c r="P509" s="236">
        <v>5863292.75</v>
      </c>
      <c r="Q509" s="236">
        <v>6805934.6600000001</v>
      </c>
      <c r="R509" s="236">
        <v>39048508.109999999</v>
      </c>
      <c r="S509" s="236">
        <v>36566154.32</v>
      </c>
      <c r="T509" s="236">
        <v>1642475.92</v>
      </c>
      <c r="U509" s="237"/>
      <c r="V509" s="237"/>
      <c r="W509" s="237"/>
      <c r="X509" s="237"/>
    </row>
    <row r="510" spans="1:24" ht="15" hidden="1" customHeight="1" outlineLevel="2" x14ac:dyDescent="0.2">
      <c r="A510" s="234">
        <v>463</v>
      </c>
      <c r="B510" s="235" t="s">
        <v>1037</v>
      </c>
      <c r="C510" s="235" t="s">
        <v>1122</v>
      </c>
      <c r="D510" s="235" t="s">
        <v>1123</v>
      </c>
      <c r="E510" s="235" t="s">
        <v>1130</v>
      </c>
      <c r="F510" s="235" t="s">
        <v>1131</v>
      </c>
      <c r="G510" s="236">
        <v>70672534.109999999</v>
      </c>
      <c r="H510" s="236">
        <v>28344109.899999999</v>
      </c>
      <c r="I510" s="236">
        <v>42328424.210000001</v>
      </c>
      <c r="J510" s="236">
        <v>4380652.66</v>
      </c>
      <c r="K510" s="236">
        <v>37947771.549999997</v>
      </c>
      <c r="L510" s="236">
        <v>13431100.109999999</v>
      </c>
      <c r="M510" s="236">
        <v>5385715.9199999999</v>
      </c>
      <c r="N510" s="236">
        <v>8045384.1900000004</v>
      </c>
      <c r="O510" s="236">
        <v>20816706.34</v>
      </c>
      <c r="P510" s="236">
        <v>8149769.1799999997</v>
      </c>
      <c r="Q510" s="236">
        <v>12666937.16</v>
      </c>
      <c r="R510" s="236">
        <v>63040745.560000002</v>
      </c>
      <c r="S510" s="236">
        <v>55595270.920000002</v>
      </c>
      <c r="T510" s="236">
        <v>1700278.48</v>
      </c>
      <c r="U510" s="237"/>
      <c r="V510" s="237"/>
      <c r="W510" s="237"/>
      <c r="X510" s="237"/>
    </row>
    <row r="511" spans="1:24" ht="15" hidden="1" customHeight="1" outlineLevel="2" x14ac:dyDescent="0.2">
      <c r="A511" s="234">
        <v>464</v>
      </c>
      <c r="B511" s="235" t="s">
        <v>1037</v>
      </c>
      <c r="C511" s="235" t="s">
        <v>1122</v>
      </c>
      <c r="D511" s="235" t="s">
        <v>1123</v>
      </c>
      <c r="E511" s="235" t="s">
        <v>1132</v>
      </c>
      <c r="F511" s="235" t="s">
        <v>1133</v>
      </c>
      <c r="G511" s="236">
        <v>64310998.649999999</v>
      </c>
      <c r="H511" s="236">
        <v>32531019.379999999</v>
      </c>
      <c r="I511" s="236">
        <v>31779979.27</v>
      </c>
      <c r="J511" s="236">
        <v>4343301.91</v>
      </c>
      <c r="K511" s="236">
        <v>27436677.359999999</v>
      </c>
      <c r="L511" s="236">
        <v>12222109.65</v>
      </c>
      <c r="M511" s="236">
        <v>6181375.2300000004</v>
      </c>
      <c r="N511" s="236">
        <v>6040734.4199999999</v>
      </c>
      <c r="O511" s="236">
        <v>10328134.720000001</v>
      </c>
      <c r="P511" s="236">
        <v>5065050.3899999997</v>
      </c>
      <c r="Q511" s="236">
        <v>5263084.33</v>
      </c>
      <c r="R511" s="236">
        <v>43083798.020000003</v>
      </c>
      <c r="S511" s="236">
        <v>39706185.439999998</v>
      </c>
      <c r="T511" s="236">
        <v>3217341.96</v>
      </c>
      <c r="U511" s="237"/>
      <c r="V511" s="237"/>
      <c r="W511" s="237"/>
      <c r="X511" s="237"/>
    </row>
    <row r="512" spans="1:24" ht="15" hidden="1" customHeight="1" outlineLevel="2" x14ac:dyDescent="0.2">
      <c r="A512" s="234">
        <v>465</v>
      </c>
      <c r="B512" s="235" t="s">
        <v>1037</v>
      </c>
      <c r="C512" s="235" t="s">
        <v>1122</v>
      </c>
      <c r="D512" s="235" t="s">
        <v>1123</v>
      </c>
      <c r="E512" s="235" t="s">
        <v>1134</v>
      </c>
      <c r="F512" s="235" t="s">
        <v>1135</v>
      </c>
      <c r="G512" s="236">
        <v>66239000.270000003</v>
      </c>
      <c r="H512" s="236">
        <v>31040800.09</v>
      </c>
      <c r="I512" s="236">
        <v>35198200.18</v>
      </c>
      <c r="J512" s="236">
        <v>3565962.41</v>
      </c>
      <c r="K512" s="236">
        <v>31632237.77</v>
      </c>
      <c r="L512" s="236">
        <v>12596770.93</v>
      </c>
      <c r="M512" s="236">
        <v>5904910.8300000001</v>
      </c>
      <c r="N512" s="236">
        <v>6691860.0999999996</v>
      </c>
      <c r="O512" s="236">
        <v>16467198.189999999</v>
      </c>
      <c r="P512" s="236">
        <v>7518979.0800000001</v>
      </c>
      <c r="Q512" s="236">
        <v>8948219.1099999994</v>
      </c>
      <c r="R512" s="236">
        <v>50838279.390000001</v>
      </c>
      <c r="S512" s="236">
        <v>50838279.390000001</v>
      </c>
      <c r="T512" s="236">
        <v>3030399.26</v>
      </c>
      <c r="U512" s="237"/>
      <c r="V512" s="237"/>
      <c r="W512" s="237"/>
      <c r="X512" s="237"/>
    </row>
    <row r="513" spans="1:24" ht="15" hidden="1" customHeight="1" outlineLevel="2" x14ac:dyDescent="0.2">
      <c r="A513" s="234">
        <v>466</v>
      </c>
      <c r="B513" s="235" t="s">
        <v>1037</v>
      </c>
      <c r="C513" s="235" t="s">
        <v>1122</v>
      </c>
      <c r="D513" s="235" t="s">
        <v>1123</v>
      </c>
      <c r="E513" s="235" t="s">
        <v>1136</v>
      </c>
      <c r="F513" s="235" t="s">
        <v>1137</v>
      </c>
      <c r="G513" s="236">
        <v>88888969.459999993</v>
      </c>
      <c r="H513" s="236">
        <v>39122313.109999999</v>
      </c>
      <c r="I513" s="236">
        <v>49766656.350000001</v>
      </c>
      <c r="J513" s="236">
        <v>4993537.82</v>
      </c>
      <c r="K513" s="236">
        <v>44773118.530000001</v>
      </c>
      <c r="L513" s="236">
        <v>16893078.23</v>
      </c>
      <c r="M513" s="236">
        <v>7433869.4800000004</v>
      </c>
      <c r="N513" s="236">
        <v>9459208.75</v>
      </c>
      <c r="O513" s="236">
        <v>54624328.829999998</v>
      </c>
      <c r="P513" s="236">
        <v>23442588.41</v>
      </c>
      <c r="Q513" s="236">
        <v>31181740.420000002</v>
      </c>
      <c r="R513" s="236">
        <v>90407605.519999996</v>
      </c>
      <c r="S513" s="236">
        <v>85584346.150000006</v>
      </c>
      <c r="T513" s="236">
        <v>8999154.5999999996</v>
      </c>
      <c r="U513" s="237"/>
      <c r="V513" s="237"/>
      <c r="W513" s="237"/>
      <c r="X513" s="237"/>
    </row>
    <row r="514" spans="1:24" ht="15" hidden="1" customHeight="1" outlineLevel="2" x14ac:dyDescent="0.2">
      <c r="A514" s="234">
        <v>467</v>
      </c>
      <c r="B514" s="235" t="s">
        <v>1037</v>
      </c>
      <c r="C514" s="235" t="s">
        <v>1122</v>
      </c>
      <c r="D514" s="235" t="s">
        <v>1123</v>
      </c>
      <c r="E514" s="235" t="s">
        <v>1138</v>
      </c>
      <c r="F514" s="235" t="s">
        <v>1139</v>
      </c>
      <c r="G514" s="236">
        <v>56922469.32</v>
      </c>
      <c r="H514" s="236">
        <v>19543430.510000002</v>
      </c>
      <c r="I514" s="236">
        <v>37379038.810000002</v>
      </c>
      <c r="J514" s="236">
        <v>3676661.17</v>
      </c>
      <c r="K514" s="236">
        <v>33702377.640000001</v>
      </c>
      <c r="L514" s="236">
        <v>10817942.130000001</v>
      </c>
      <c r="M514" s="236">
        <v>3714913.51</v>
      </c>
      <c r="N514" s="236">
        <v>7103028.6200000001</v>
      </c>
      <c r="O514" s="236">
        <v>14521921.24</v>
      </c>
      <c r="P514" s="236">
        <v>4906276.9800000004</v>
      </c>
      <c r="Q514" s="236">
        <v>9615644.2599999998</v>
      </c>
      <c r="R514" s="236">
        <v>54097711.689999998</v>
      </c>
      <c r="S514" s="236">
        <v>44757306.170000002</v>
      </c>
      <c r="T514" s="236">
        <v>1459074.98</v>
      </c>
      <c r="U514" s="237"/>
      <c r="V514" s="237"/>
      <c r="W514" s="237"/>
      <c r="X514" s="237"/>
    </row>
    <row r="515" spans="1:24" ht="15" hidden="1" customHeight="1" outlineLevel="2" x14ac:dyDescent="0.2">
      <c r="A515" s="234">
        <v>468</v>
      </c>
      <c r="B515" s="235" t="s">
        <v>1037</v>
      </c>
      <c r="C515" s="235" t="s">
        <v>1122</v>
      </c>
      <c r="D515" s="235" t="s">
        <v>1123</v>
      </c>
      <c r="E515" s="235" t="s">
        <v>1140</v>
      </c>
      <c r="F515" s="235" t="s">
        <v>1141</v>
      </c>
      <c r="G515" s="236">
        <v>65424119.880000003</v>
      </c>
      <c r="H515" s="236">
        <v>24433187.75</v>
      </c>
      <c r="I515" s="236">
        <v>40990932.130000003</v>
      </c>
      <c r="J515" s="236">
        <v>3540620.68</v>
      </c>
      <c r="K515" s="236">
        <v>37450311.450000003</v>
      </c>
      <c r="L515" s="236">
        <v>12433654.949999999</v>
      </c>
      <c r="M515" s="236">
        <v>4644181.41</v>
      </c>
      <c r="N515" s="236">
        <v>7789473.54</v>
      </c>
      <c r="O515" s="236">
        <v>15604640.27</v>
      </c>
      <c r="P515" s="236">
        <v>5658467.8399999999</v>
      </c>
      <c r="Q515" s="236">
        <v>9946172.4299999997</v>
      </c>
      <c r="R515" s="236">
        <v>58726578.100000001</v>
      </c>
      <c r="S515" s="236">
        <v>47882068.310000002</v>
      </c>
      <c r="T515" s="236">
        <v>1583920.62</v>
      </c>
      <c r="U515" s="237"/>
      <c r="V515" s="237"/>
      <c r="W515" s="237"/>
      <c r="X515" s="237"/>
    </row>
    <row r="516" spans="1:24" ht="15" hidden="1" customHeight="1" outlineLevel="2" x14ac:dyDescent="0.2">
      <c r="A516" s="234">
        <v>469</v>
      </c>
      <c r="B516" s="235" t="s">
        <v>1037</v>
      </c>
      <c r="C516" s="235" t="s">
        <v>1122</v>
      </c>
      <c r="D516" s="235" t="s">
        <v>1123</v>
      </c>
      <c r="E516" s="235" t="s">
        <v>1142</v>
      </c>
      <c r="F516" s="235" t="s">
        <v>1143</v>
      </c>
      <c r="G516" s="236">
        <v>99082841.390000001</v>
      </c>
      <c r="H516" s="236">
        <v>44620613.850000001</v>
      </c>
      <c r="I516" s="236">
        <v>54462227.539999999</v>
      </c>
      <c r="J516" s="236">
        <v>6996231.5800000001</v>
      </c>
      <c r="K516" s="236">
        <v>47465995.960000001</v>
      </c>
      <c r="L516" s="236">
        <v>18839498.48</v>
      </c>
      <c r="M516" s="236">
        <v>8484992.9700000007</v>
      </c>
      <c r="N516" s="236">
        <v>10354505.51</v>
      </c>
      <c r="O516" s="236">
        <v>29640327.899999999</v>
      </c>
      <c r="P516" s="236">
        <v>13028399.18</v>
      </c>
      <c r="Q516" s="236">
        <v>16611928.720000001</v>
      </c>
      <c r="R516" s="236">
        <v>81428661.769999996</v>
      </c>
      <c r="S516" s="236">
        <v>81428661.769999996</v>
      </c>
      <c r="T516" s="236">
        <v>3378493.6</v>
      </c>
      <c r="U516" s="237"/>
      <c r="V516" s="237"/>
      <c r="W516" s="237"/>
      <c r="X516" s="237"/>
    </row>
    <row r="517" spans="1:24" ht="15" hidden="1" customHeight="1" outlineLevel="2" x14ac:dyDescent="0.2">
      <c r="A517" s="234">
        <v>470</v>
      </c>
      <c r="B517" s="235" t="s">
        <v>1037</v>
      </c>
      <c r="C517" s="235" t="s">
        <v>1122</v>
      </c>
      <c r="D517" s="235" t="s">
        <v>1123</v>
      </c>
      <c r="E517" s="235" t="s">
        <v>1144</v>
      </c>
      <c r="F517" s="235" t="s">
        <v>1145</v>
      </c>
      <c r="G517" s="236">
        <v>93922607.079999998</v>
      </c>
      <c r="H517" s="236">
        <v>40543141.640000001</v>
      </c>
      <c r="I517" s="236">
        <v>53379465.439999998</v>
      </c>
      <c r="J517" s="236">
        <v>6104131.3300000001</v>
      </c>
      <c r="K517" s="236">
        <v>47275334.109999999</v>
      </c>
      <c r="L517" s="236">
        <v>17864852.059999999</v>
      </c>
      <c r="M517" s="236">
        <v>7714399.8099999996</v>
      </c>
      <c r="N517" s="236">
        <v>10150452.25</v>
      </c>
      <c r="O517" s="236">
        <v>54201811.280000001</v>
      </c>
      <c r="P517" s="236">
        <v>22646868.550000001</v>
      </c>
      <c r="Q517" s="236">
        <v>31554942.73</v>
      </c>
      <c r="R517" s="236">
        <v>95084860.420000002</v>
      </c>
      <c r="S517" s="236">
        <v>95084860.420000002</v>
      </c>
      <c r="T517" s="236">
        <v>5946816.3499999996</v>
      </c>
      <c r="U517" s="237"/>
      <c r="V517" s="237"/>
      <c r="W517" s="237"/>
      <c r="X517" s="237"/>
    </row>
    <row r="518" spans="1:24" ht="15" hidden="1" customHeight="1" outlineLevel="2" x14ac:dyDescent="0.2">
      <c r="A518" s="234">
        <v>471</v>
      </c>
      <c r="B518" s="235" t="s">
        <v>1037</v>
      </c>
      <c r="C518" s="235" t="s">
        <v>1122</v>
      </c>
      <c r="D518" s="235" t="s">
        <v>1123</v>
      </c>
      <c r="E518" s="235" t="s">
        <v>1146</v>
      </c>
      <c r="F518" s="235" t="s">
        <v>1147</v>
      </c>
      <c r="G518" s="236">
        <v>26165942.280000001</v>
      </c>
      <c r="H518" s="236">
        <v>15031737.15</v>
      </c>
      <c r="I518" s="236">
        <v>11134205.130000001</v>
      </c>
      <c r="J518" s="236">
        <v>1340446.97</v>
      </c>
      <c r="K518" s="236">
        <v>9793758.1600000001</v>
      </c>
      <c r="L518" s="236">
        <v>4975018.68</v>
      </c>
      <c r="M518" s="236">
        <v>2858991.86</v>
      </c>
      <c r="N518" s="236">
        <v>2116026.8199999998</v>
      </c>
      <c r="O518" s="236">
        <v>11883466.92</v>
      </c>
      <c r="P518" s="236">
        <v>6586940.9900000002</v>
      </c>
      <c r="Q518" s="236">
        <v>5296525.93</v>
      </c>
      <c r="R518" s="236">
        <v>18546757.879999999</v>
      </c>
      <c r="S518" s="236">
        <v>18546757.879999999</v>
      </c>
      <c r="T518" s="236">
        <v>5973608.5899999999</v>
      </c>
      <c r="U518" s="237"/>
      <c r="V518" s="237"/>
      <c r="W518" s="237"/>
      <c r="X518" s="237"/>
    </row>
    <row r="519" spans="1:24" ht="15" hidden="1" customHeight="1" outlineLevel="2" x14ac:dyDescent="0.2">
      <c r="A519" s="234">
        <v>472</v>
      </c>
      <c r="B519" s="235" t="s">
        <v>1037</v>
      </c>
      <c r="C519" s="235" t="s">
        <v>1122</v>
      </c>
      <c r="D519" s="235" t="s">
        <v>1123</v>
      </c>
      <c r="E519" s="235" t="s">
        <v>1148</v>
      </c>
      <c r="F519" s="235" t="s">
        <v>1149</v>
      </c>
      <c r="G519" s="236">
        <v>32063155.190000001</v>
      </c>
      <c r="H519" s="236">
        <v>13052684.5</v>
      </c>
      <c r="I519" s="236">
        <v>19010470.690000001</v>
      </c>
      <c r="J519" s="236">
        <v>2009479.5699999998</v>
      </c>
      <c r="K519" s="236">
        <v>17000991.120000001</v>
      </c>
      <c r="L519" s="236">
        <v>6093505.0999999996</v>
      </c>
      <c r="M519" s="236">
        <v>2481167.17</v>
      </c>
      <c r="N519" s="236">
        <v>3612337.93</v>
      </c>
      <c r="O519" s="236">
        <v>8692927.9499999993</v>
      </c>
      <c r="P519" s="236">
        <v>3435316.33</v>
      </c>
      <c r="Q519" s="236">
        <v>5257611.62</v>
      </c>
      <c r="R519" s="236">
        <v>27880420.239999998</v>
      </c>
      <c r="S519" s="236">
        <v>26085752.850000001</v>
      </c>
      <c r="T519" s="236">
        <v>751965.7</v>
      </c>
      <c r="U519" s="237"/>
      <c r="V519" s="237"/>
      <c r="W519" s="237"/>
      <c r="X519" s="237"/>
    </row>
    <row r="520" spans="1:24" ht="15" hidden="1" customHeight="1" outlineLevel="2" x14ac:dyDescent="0.2">
      <c r="A520" s="234">
        <v>473</v>
      </c>
      <c r="B520" s="235" t="s">
        <v>1037</v>
      </c>
      <c r="C520" s="235" t="s">
        <v>1122</v>
      </c>
      <c r="D520" s="235" t="s">
        <v>1123</v>
      </c>
      <c r="E520" s="235" t="s">
        <v>1150</v>
      </c>
      <c r="F520" s="235" t="s">
        <v>1151</v>
      </c>
      <c r="G520" s="236">
        <v>66443308.740000002</v>
      </c>
      <c r="H520" s="236">
        <v>32328115.350000001</v>
      </c>
      <c r="I520" s="236">
        <v>34115193.390000001</v>
      </c>
      <c r="J520" s="236">
        <v>3875754.3899999997</v>
      </c>
      <c r="K520" s="236">
        <v>30239439</v>
      </c>
      <c r="L520" s="236">
        <v>12627348.689999999</v>
      </c>
      <c r="M520" s="236">
        <v>6143726.4199999999</v>
      </c>
      <c r="N520" s="236">
        <v>6483622.2699999996</v>
      </c>
      <c r="O520" s="236">
        <v>10153099.369999999</v>
      </c>
      <c r="P520" s="236">
        <v>4793837.2300000004</v>
      </c>
      <c r="Q520" s="236">
        <v>5359262.1399999997</v>
      </c>
      <c r="R520" s="236">
        <v>45958077.799999997</v>
      </c>
      <c r="S520" s="236">
        <v>41078618.93</v>
      </c>
      <c r="T520" s="236">
        <v>2409460.77</v>
      </c>
      <c r="U520" s="237"/>
      <c r="V520" s="237"/>
      <c r="W520" s="237"/>
      <c r="X520" s="237"/>
    </row>
    <row r="521" spans="1:24" ht="15" hidden="1" customHeight="1" outlineLevel="2" x14ac:dyDescent="0.2">
      <c r="A521" s="234">
        <v>474</v>
      </c>
      <c r="B521" s="235" t="s">
        <v>1037</v>
      </c>
      <c r="C521" s="235" t="s">
        <v>1122</v>
      </c>
      <c r="D521" s="235" t="s">
        <v>1123</v>
      </c>
      <c r="E521" s="235" t="s">
        <v>1152</v>
      </c>
      <c r="F521" s="235" t="s">
        <v>1153</v>
      </c>
      <c r="G521" s="236">
        <v>29132526.510000002</v>
      </c>
      <c r="H521" s="236">
        <v>12862888.66</v>
      </c>
      <c r="I521" s="236">
        <v>16269637.85</v>
      </c>
      <c r="J521" s="236">
        <v>1440888.78</v>
      </c>
      <c r="K521" s="236">
        <v>14828749.07</v>
      </c>
      <c r="L521" s="236">
        <v>5551995.1500000004</v>
      </c>
      <c r="M521" s="236">
        <v>2450894</v>
      </c>
      <c r="N521" s="236">
        <v>3101101.15</v>
      </c>
      <c r="O521" s="236">
        <v>8671587.6400000006</v>
      </c>
      <c r="P521" s="236">
        <v>3818879.34</v>
      </c>
      <c r="Q521" s="236">
        <v>4852708.3</v>
      </c>
      <c r="R521" s="236">
        <v>24223447.300000001</v>
      </c>
      <c r="S521" s="236">
        <v>24223447.300000001</v>
      </c>
      <c r="T521" s="236">
        <v>3136272.21</v>
      </c>
      <c r="U521" s="237"/>
      <c r="V521" s="237"/>
      <c r="W521" s="237"/>
      <c r="X521" s="237"/>
    </row>
    <row r="522" spans="1:24" ht="15" hidden="1" customHeight="1" outlineLevel="2" x14ac:dyDescent="0.2">
      <c r="A522" s="234">
        <v>475</v>
      </c>
      <c r="B522" s="235" t="s">
        <v>1037</v>
      </c>
      <c r="C522" s="235" t="s">
        <v>1122</v>
      </c>
      <c r="D522" s="235" t="s">
        <v>1123</v>
      </c>
      <c r="E522" s="235" t="s">
        <v>1154</v>
      </c>
      <c r="F522" s="235" t="s">
        <v>1155</v>
      </c>
      <c r="G522" s="236">
        <v>35291387.710000001</v>
      </c>
      <c r="H522" s="236">
        <v>19478045.109999999</v>
      </c>
      <c r="I522" s="236">
        <v>15813342.6</v>
      </c>
      <c r="J522" s="236">
        <v>1774598</v>
      </c>
      <c r="K522" s="236">
        <v>14038744.6</v>
      </c>
      <c r="L522" s="236">
        <v>6709595.4199999999</v>
      </c>
      <c r="M522" s="236">
        <v>3704706.28</v>
      </c>
      <c r="N522" s="236">
        <v>3004889.14</v>
      </c>
      <c r="O522" s="236">
        <v>12334016.84</v>
      </c>
      <c r="P522" s="236">
        <v>6645801.6100000003</v>
      </c>
      <c r="Q522" s="236">
        <v>5688215.2300000004</v>
      </c>
      <c r="R522" s="236">
        <v>24506446.969999999</v>
      </c>
      <c r="S522" s="236">
        <v>24506446.969999999</v>
      </c>
      <c r="T522" s="236">
        <v>5155445.88</v>
      </c>
      <c r="U522" s="237"/>
      <c r="V522" s="237"/>
      <c r="W522" s="237"/>
      <c r="X522" s="237"/>
    </row>
    <row r="523" spans="1:24" ht="15" hidden="1" customHeight="1" outlineLevel="2" x14ac:dyDescent="0.2">
      <c r="A523" s="234">
        <v>476</v>
      </c>
      <c r="B523" s="235" t="s">
        <v>1037</v>
      </c>
      <c r="C523" s="235" t="s">
        <v>1122</v>
      </c>
      <c r="D523" s="235" t="s">
        <v>1123</v>
      </c>
      <c r="E523" s="235" t="s">
        <v>1156</v>
      </c>
      <c r="F523" s="235" t="s">
        <v>1157</v>
      </c>
      <c r="G523" s="236">
        <v>45892722.149999999</v>
      </c>
      <c r="H523" s="236">
        <v>25014675.149999999</v>
      </c>
      <c r="I523" s="236">
        <v>20878047</v>
      </c>
      <c r="J523" s="236">
        <v>2581434.66</v>
      </c>
      <c r="K523" s="236">
        <v>18296612.34</v>
      </c>
      <c r="L523" s="236">
        <v>8721772.2300000004</v>
      </c>
      <c r="M523" s="236">
        <v>4752823.41</v>
      </c>
      <c r="N523" s="236">
        <v>3968948.82</v>
      </c>
      <c r="O523" s="236">
        <v>10082558.99</v>
      </c>
      <c r="P523" s="236">
        <v>5360538.4400000004</v>
      </c>
      <c r="Q523" s="236">
        <v>4722020.55</v>
      </c>
      <c r="R523" s="236">
        <v>29569016.370000001</v>
      </c>
      <c r="S523" s="236">
        <v>28601521.789999999</v>
      </c>
      <c r="T523" s="236">
        <v>4661115.32</v>
      </c>
      <c r="U523" s="237"/>
      <c r="V523" s="237"/>
      <c r="W523" s="237"/>
      <c r="X523" s="237"/>
    </row>
    <row r="524" spans="1:24" ht="15" hidden="1" customHeight="1" outlineLevel="2" x14ac:dyDescent="0.2">
      <c r="A524" s="234">
        <v>477</v>
      </c>
      <c r="B524" s="235" t="s">
        <v>1037</v>
      </c>
      <c r="C524" s="235" t="s">
        <v>1122</v>
      </c>
      <c r="D524" s="235" t="s">
        <v>1123</v>
      </c>
      <c r="E524" s="235" t="s">
        <v>1158</v>
      </c>
      <c r="F524" s="235" t="s">
        <v>1159</v>
      </c>
      <c r="G524" s="236">
        <v>27498189.399999999</v>
      </c>
      <c r="H524" s="236">
        <v>11329317.779999999</v>
      </c>
      <c r="I524" s="236">
        <v>16168871.619999999</v>
      </c>
      <c r="J524" s="236">
        <v>1644966.9</v>
      </c>
      <c r="K524" s="236">
        <v>14523904.720000001</v>
      </c>
      <c r="L524" s="236">
        <v>5228296.99</v>
      </c>
      <c r="M524" s="236">
        <v>2154052.6</v>
      </c>
      <c r="N524" s="236">
        <v>3074244.39</v>
      </c>
      <c r="O524" s="236">
        <v>6523988.29</v>
      </c>
      <c r="P524" s="236">
        <v>2627718.62</v>
      </c>
      <c r="Q524" s="236">
        <v>3896269.67</v>
      </c>
      <c r="R524" s="236">
        <v>23139385.68</v>
      </c>
      <c r="S524" s="236">
        <v>23139385.68</v>
      </c>
      <c r="T524" s="236">
        <v>624094.77</v>
      </c>
      <c r="U524" s="237"/>
      <c r="V524" s="237"/>
      <c r="W524" s="237"/>
      <c r="X524" s="237"/>
    </row>
    <row r="525" spans="1:24" ht="15" hidden="1" customHeight="1" outlineLevel="2" x14ac:dyDescent="0.2">
      <c r="A525" s="234">
        <v>478</v>
      </c>
      <c r="B525" s="235" t="s">
        <v>1037</v>
      </c>
      <c r="C525" s="235" t="s">
        <v>1122</v>
      </c>
      <c r="D525" s="235" t="s">
        <v>1123</v>
      </c>
      <c r="E525" s="235" t="s">
        <v>1160</v>
      </c>
      <c r="F525" s="235" t="s">
        <v>1161</v>
      </c>
      <c r="G525" s="236">
        <v>30546260.920000002</v>
      </c>
      <c r="H525" s="236">
        <v>13979301.390000001</v>
      </c>
      <c r="I525" s="236">
        <v>16566959.529999999</v>
      </c>
      <c r="J525" s="236">
        <v>2002215.98</v>
      </c>
      <c r="K525" s="236">
        <v>14564743.550000001</v>
      </c>
      <c r="L525" s="236">
        <v>5805223.96</v>
      </c>
      <c r="M525" s="236">
        <v>2656782.61</v>
      </c>
      <c r="N525" s="236">
        <v>3148441.35</v>
      </c>
      <c r="O525" s="236">
        <v>0</v>
      </c>
      <c r="P525" s="236">
        <v>0</v>
      </c>
      <c r="Q525" s="236">
        <v>0</v>
      </c>
      <c r="R525" s="236">
        <v>19715400.879999999</v>
      </c>
      <c r="S525" s="236">
        <v>16634664.939999999</v>
      </c>
      <c r="T525" s="236">
        <v>2531746.12</v>
      </c>
      <c r="U525" s="237"/>
      <c r="V525" s="237"/>
      <c r="W525" s="237"/>
      <c r="X525" s="237"/>
    </row>
    <row r="526" spans="1:24" ht="15" hidden="1" customHeight="1" outlineLevel="2" x14ac:dyDescent="0.2">
      <c r="A526" s="234">
        <v>479</v>
      </c>
      <c r="B526" s="235" t="s">
        <v>1037</v>
      </c>
      <c r="C526" s="235" t="s">
        <v>1122</v>
      </c>
      <c r="D526" s="235" t="s">
        <v>1123</v>
      </c>
      <c r="E526" s="235" t="s">
        <v>1162</v>
      </c>
      <c r="F526" s="235" t="s">
        <v>1163</v>
      </c>
      <c r="G526" s="236">
        <v>28260539.760000002</v>
      </c>
      <c r="H526" s="236">
        <v>12787168.25</v>
      </c>
      <c r="I526" s="236">
        <v>15473371.51</v>
      </c>
      <c r="J526" s="236">
        <v>1408972.33</v>
      </c>
      <c r="K526" s="236">
        <v>14064399.18</v>
      </c>
      <c r="L526" s="236">
        <v>5371609.54</v>
      </c>
      <c r="M526" s="236">
        <v>2429887.8199999998</v>
      </c>
      <c r="N526" s="236">
        <v>2941721.72</v>
      </c>
      <c r="O526" s="236">
        <v>679608.6</v>
      </c>
      <c r="P526" s="236">
        <v>299468.93</v>
      </c>
      <c r="Q526" s="236">
        <v>380139.67</v>
      </c>
      <c r="R526" s="236">
        <v>18795232.899999999</v>
      </c>
      <c r="S526" s="236">
        <v>18795232.899999999</v>
      </c>
      <c r="T526" s="236">
        <v>3506928.18</v>
      </c>
      <c r="U526" s="237"/>
      <c r="V526" s="237"/>
      <c r="W526" s="237"/>
      <c r="X526" s="237"/>
    </row>
    <row r="527" spans="1:24" ht="15" hidden="1" customHeight="1" outlineLevel="1" x14ac:dyDescent="0.2">
      <c r="A527" s="239"/>
      <c r="B527" s="240"/>
      <c r="C527" s="241"/>
      <c r="D527" s="242" t="s">
        <v>1164</v>
      </c>
      <c r="E527" s="240"/>
      <c r="F527" s="240"/>
      <c r="G527" s="243">
        <f t="shared" ref="G527:T527" si="44">SUBTOTAL(9,G507:G526)</f>
        <v>0</v>
      </c>
      <c r="H527" s="243">
        <f t="shared" si="44"/>
        <v>0</v>
      </c>
      <c r="I527" s="243">
        <f t="shared" si="44"/>
        <v>0</v>
      </c>
      <c r="J527" s="243">
        <f t="shared" si="44"/>
        <v>0</v>
      </c>
      <c r="K527" s="243">
        <f t="shared" si="44"/>
        <v>0</v>
      </c>
      <c r="L527" s="243">
        <f t="shared" si="44"/>
        <v>0</v>
      </c>
      <c r="M527" s="243">
        <f t="shared" si="44"/>
        <v>0</v>
      </c>
      <c r="N527" s="243">
        <f t="shared" si="44"/>
        <v>0</v>
      </c>
      <c r="O527" s="243">
        <f t="shared" si="44"/>
        <v>0</v>
      </c>
      <c r="P527" s="243">
        <f t="shared" si="44"/>
        <v>0</v>
      </c>
      <c r="Q527" s="243">
        <f t="shared" si="44"/>
        <v>0</v>
      </c>
      <c r="R527" s="243">
        <f t="shared" si="44"/>
        <v>0</v>
      </c>
      <c r="S527" s="243">
        <f t="shared" si="44"/>
        <v>0</v>
      </c>
      <c r="T527" s="243">
        <f t="shared" si="44"/>
        <v>0</v>
      </c>
      <c r="U527" s="237"/>
      <c r="V527" s="237"/>
      <c r="W527" s="237"/>
      <c r="X527" s="237"/>
    </row>
    <row r="528" spans="1:24" ht="15" hidden="1" customHeight="1" outlineLevel="2" x14ac:dyDescent="0.2">
      <c r="A528" s="244">
        <v>480</v>
      </c>
      <c r="B528" s="245" t="s">
        <v>1037</v>
      </c>
      <c r="C528" s="235" t="s">
        <v>1165</v>
      </c>
      <c r="D528" s="245" t="s">
        <v>1166</v>
      </c>
      <c r="E528" s="245" t="s">
        <v>1167</v>
      </c>
      <c r="F528" s="245" t="s">
        <v>1168</v>
      </c>
      <c r="G528" s="246">
        <v>113950556.77</v>
      </c>
      <c r="H528" s="246">
        <v>56032164.469999999</v>
      </c>
      <c r="I528" s="246">
        <v>57918392.299999997</v>
      </c>
      <c r="J528" s="246">
        <v>8080432</v>
      </c>
      <c r="K528" s="246">
        <v>49837960.299999997</v>
      </c>
      <c r="L528" s="246">
        <v>21937629.190000001</v>
      </c>
      <c r="M528" s="246">
        <v>10774450.27</v>
      </c>
      <c r="N528" s="246">
        <v>11163178.92</v>
      </c>
      <c r="O528" s="246">
        <v>399102753.49000001</v>
      </c>
      <c r="P528" s="246">
        <v>184346072.25999999</v>
      </c>
      <c r="Q528" s="246">
        <v>214756681.22999999</v>
      </c>
      <c r="R528" s="246">
        <v>283838252.44999999</v>
      </c>
      <c r="S528" s="246">
        <v>242971687.78999999</v>
      </c>
      <c r="T528" s="246">
        <v>4769130</v>
      </c>
      <c r="U528" s="237"/>
      <c r="V528" s="237"/>
      <c r="W528" s="237"/>
      <c r="X528" s="237"/>
    </row>
    <row r="529" spans="1:24" ht="15" hidden="1" customHeight="1" outlineLevel="2" x14ac:dyDescent="0.2">
      <c r="A529" s="234">
        <v>481</v>
      </c>
      <c r="B529" s="235" t="s">
        <v>1037</v>
      </c>
      <c r="C529" s="235" t="s">
        <v>1165</v>
      </c>
      <c r="D529" s="235" t="s">
        <v>1166</v>
      </c>
      <c r="E529" s="235" t="s">
        <v>1169</v>
      </c>
      <c r="F529" s="235" t="s">
        <v>1170</v>
      </c>
      <c r="G529" s="236">
        <v>39617848.450000003</v>
      </c>
      <c r="H529" s="236">
        <v>15081770.09</v>
      </c>
      <c r="I529" s="236">
        <v>24536078.359999999</v>
      </c>
      <c r="J529" s="236">
        <v>3556687</v>
      </c>
      <c r="K529" s="236">
        <v>20979391.359999999</v>
      </c>
      <c r="L529" s="236">
        <v>7627182.29</v>
      </c>
      <c r="M529" s="236">
        <v>2904554.39</v>
      </c>
      <c r="N529" s="236">
        <v>4722627.9000000004</v>
      </c>
      <c r="O529" s="236">
        <v>11787743.99</v>
      </c>
      <c r="P529" s="236">
        <v>4373601.5199999996</v>
      </c>
      <c r="Q529" s="236">
        <v>7414142.4699999997</v>
      </c>
      <c r="R529" s="236">
        <v>36672848.729999997</v>
      </c>
      <c r="S529" s="236">
        <v>33779392.899999999</v>
      </c>
      <c r="T529" s="236">
        <v>1783624</v>
      </c>
      <c r="U529" s="237"/>
      <c r="V529" s="237"/>
      <c r="W529" s="237"/>
      <c r="X529" s="237"/>
    </row>
    <row r="530" spans="1:24" ht="15" hidden="1" customHeight="1" outlineLevel="2" x14ac:dyDescent="0.2">
      <c r="A530" s="234">
        <v>482</v>
      </c>
      <c r="B530" s="235" t="s">
        <v>1037</v>
      </c>
      <c r="C530" s="235" t="s">
        <v>1165</v>
      </c>
      <c r="D530" s="235" t="s">
        <v>1166</v>
      </c>
      <c r="E530" s="235" t="s">
        <v>1171</v>
      </c>
      <c r="F530" s="235" t="s">
        <v>1172</v>
      </c>
      <c r="G530" s="236">
        <v>64205997.159999996</v>
      </c>
      <c r="H530" s="236">
        <v>33559775.159999996</v>
      </c>
      <c r="I530" s="236">
        <v>30646222</v>
      </c>
      <c r="J530" s="236">
        <v>4445228</v>
      </c>
      <c r="K530" s="236">
        <v>26200994</v>
      </c>
      <c r="L530" s="236">
        <v>12373080.73</v>
      </c>
      <c r="M530" s="236">
        <v>6466752.0599999996</v>
      </c>
      <c r="N530" s="236">
        <v>5906328.6699999999</v>
      </c>
      <c r="O530" s="236">
        <v>46107117.350000001</v>
      </c>
      <c r="P530" s="236">
        <v>23497559.780000001</v>
      </c>
      <c r="Q530" s="236">
        <v>22609557.57</v>
      </c>
      <c r="R530" s="236">
        <v>59162108.240000002</v>
      </c>
      <c r="S530" s="236">
        <v>59162108.240000002</v>
      </c>
      <c r="T530" s="236">
        <v>3452168</v>
      </c>
      <c r="U530" s="237"/>
      <c r="V530" s="237"/>
      <c r="W530" s="237"/>
      <c r="X530" s="237"/>
    </row>
    <row r="531" spans="1:24" ht="15" hidden="1" customHeight="1" outlineLevel="2" x14ac:dyDescent="0.2">
      <c r="A531" s="234">
        <v>483</v>
      </c>
      <c r="B531" s="235" t="s">
        <v>1037</v>
      </c>
      <c r="C531" s="235" t="s">
        <v>1165</v>
      </c>
      <c r="D531" s="235" t="s">
        <v>1166</v>
      </c>
      <c r="E531" s="235" t="s">
        <v>1173</v>
      </c>
      <c r="F531" s="235" t="s">
        <v>1174</v>
      </c>
      <c r="G531" s="236">
        <v>21237745.850000001</v>
      </c>
      <c r="H531" s="236">
        <v>12505896.77</v>
      </c>
      <c r="I531" s="236">
        <v>8731849.0800000001</v>
      </c>
      <c r="J531" s="236">
        <v>1088376</v>
      </c>
      <c r="K531" s="236">
        <v>7643473.0800000001</v>
      </c>
      <c r="L531" s="236">
        <v>4095033.47</v>
      </c>
      <c r="M531" s="236">
        <v>2410869.89</v>
      </c>
      <c r="N531" s="236">
        <v>1684163.58</v>
      </c>
      <c r="O531" s="236">
        <v>8119979.2000000002</v>
      </c>
      <c r="P531" s="236">
        <v>4715724.34</v>
      </c>
      <c r="Q531" s="236">
        <v>3404254.86</v>
      </c>
      <c r="R531" s="236">
        <v>13820267.52</v>
      </c>
      <c r="S531" s="236">
        <v>13820267.52</v>
      </c>
      <c r="T531" s="236">
        <v>4751599.43</v>
      </c>
      <c r="U531" s="237"/>
      <c r="V531" s="237"/>
      <c r="W531" s="237"/>
      <c r="X531" s="237"/>
    </row>
    <row r="532" spans="1:24" ht="15" hidden="1" customHeight="1" outlineLevel="2" x14ac:dyDescent="0.2">
      <c r="A532" s="234">
        <v>484</v>
      </c>
      <c r="B532" s="235" t="s">
        <v>1037</v>
      </c>
      <c r="C532" s="235" t="s">
        <v>1165</v>
      </c>
      <c r="D532" s="235" t="s">
        <v>1166</v>
      </c>
      <c r="E532" s="235" t="s">
        <v>1175</v>
      </c>
      <c r="F532" s="235" t="s">
        <v>1176</v>
      </c>
      <c r="G532" s="236">
        <v>50251096.960000001</v>
      </c>
      <c r="H532" s="236">
        <v>20224585.760000002</v>
      </c>
      <c r="I532" s="236">
        <v>30026511.199999999</v>
      </c>
      <c r="J532" s="236">
        <v>2712712</v>
      </c>
      <c r="K532" s="236">
        <v>27313799.199999999</v>
      </c>
      <c r="L532" s="236">
        <v>9722819.2799999993</v>
      </c>
      <c r="M532" s="236">
        <v>3911512.46</v>
      </c>
      <c r="N532" s="236">
        <v>5811306.8200000003</v>
      </c>
      <c r="O532" s="236">
        <v>36013640</v>
      </c>
      <c r="P532" s="236">
        <v>12115175.779999999</v>
      </c>
      <c r="Q532" s="236">
        <v>23898464.219999999</v>
      </c>
      <c r="R532" s="236">
        <v>59736282.240000002</v>
      </c>
      <c r="S532" s="236">
        <v>59736282.240000002</v>
      </c>
      <c r="T532" s="236">
        <v>1165470</v>
      </c>
      <c r="U532" s="237"/>
      <c r="V532" s="237"/>
      <c r="W532" s="237"/>
      <c r="X532" s="237"/>
    </row>
    <row r="533" spans="1:24" ht="15" hidden="1" customHeight="1" outlineLevel="2" x14ac:dyDescent="0.2">
      <c r="A533" s="234">
        <v>485</v>
      </c>
      <c r="B533" s="235" t="s">
        <v>1037</v>
      </c>
      <c r="C533" s="235" t="s">
        <v>1165</v>
      </c>
      <c r="D533" s="235" t="s">
        <v>1166</v>
      </c>
      <c r="E533" s="235" t="s">
        <v>1177</v>
      </c>
      <c r="F533" s="235" t="s">
        <v>1178</v>
      </c>
      <c r="G533" s="236">
        <v>96495937.129999995</v>
      </c>
      <c r="H533" s="236">
        <v>45527105.539999999</v>
      </c>
      <c r="I533" s="236">
        <v>50968831.590000004</v>
      </c>
      <c r="J533" s="236">
        <v>7932220</v>
      </c>
      <c r="K533" s="236">
        <v>43036611.590000004</v>
      </c>
      <c r="L533" s="236">
        <v>18577286.030000001</v>
      </c>
      <c r="M533" s="236">
        <v>8764323.1300000008</v>
      </c>
      <c r="N533" s="236">
        <v>9812962.9000000004</v>
      </c>
      <c r="O533" s="236">
        <v>53717532.079999998</v>
      </c>
      <c r="P533" s="236">
        <v>24666437.329999998</v>
      </c>
      <c r="Q533" s="236">
        <v>29051094.75</v>
      </c>
      <c r="R533" s="236">
        <v>89832889.239999995</v>
      </c>
      <c r="S533" s="236">
        <v>88462421.069999993</v>
      </c>
      <c r="T533" s="236">
        <v>5240253</v>
      </c>
      <c r="U533" s="237"/>
      <c r="V533" s="237"/>
      <c r="W533" s="237"/>
      <c r="X533" s="237"/>
    </row>
    <row r="534" spans="1:24" ht="15" hidden="1" customHeight="1" outlineLevel="2" x14ac:dyDescent="0.2">
      <c r="A534" s="234">
        <v>486</v>
      </c>
      <c r="B534" s="235" t="s">
        <v>1037</v>
      </c>
      <c r="C534" s="235" t="s">
        <v>1165</v>
      </c>
      <c r="D534" s="235" t="s">
        <v>1166</v>
      </c>
      <c r="E534" s="235" t="s">
        <v>1179</v>
      </c>
      <c r="F534" s="235" t="s">
        <v>1180</v>
      </c>
      <c r="G534" s="236">
        <v>49804445.780000001</v>
      </c>
      <c r="H534" s="236">
        <v>19514197.800000001</v>
      </c>
      <c r="I534" s="236">
        <v>30290247.98</v>
      </c>
      <c r="J534" s="236">
        <v>4589510</v>
      </c>
      <c r="K534" s="236">
        <v>25700737.98</v>
      </c>
      <c r="L534" s="236">
        <v>9588519.7799999993</v>
      </c>
      <c r="M534" s="236">
        <v>3756389.38</v>
      </c>
      <c r="N534" s="236">
        <v>5832130.4000000004</v>
      </c>
      <c r="O534" s="236">
        <v>14615294.960000001</v>
      </c>
      <c r="P534" s="236">
        <v>5558187.8200000003</v>
      </c>
      <c r="Q534" s="236">
        <v>9057107.1400000006</v>
      </c>
      <c r="R534" s="236">
        <v>45179485.520000003</v>
      </c>
      <c r="S534" s="236">
        <v>45179485.520000003</v>
      </c>
      <c r="T534" s="236">
        <v>1980621</v>
      </c>
      <c r="U534" s="237"/>
      <c r="V534" s="237"/>
      <c r="W534" s="237"/>
      <c r="X534" s="237"/>
    </row>
    <row r="535" spans="1:24" ht="15" hidden="1" customHeight="1" outlineLevel="2" x14ac:dyDescent="0.2">
      <c r="A535" s="234">
        <v>487</v>
      </c>
      <c r="B535" s="235" t="s">
        <v>1037</v>
      </c>
      <c r="C535" s="235" t="s">
        <v>1165</v>
      </c>
      <c r="D535" s="235" t="s">
        <v>1166</v>
      </c>
      <c r="E535" s="235" t="s">
        <v>1181</v>
      </c>
      <c r="F535" s="235" t="s">
        <v>1182</v>
      </c>
      <c r="G535" s="236">
        <v>41605056.409999996</v>
      </c>
      <c r="H535" s="236">
        <v>17744940.050000001</v>
      </c>
      <c r="I535" s="236">
        <v>23860116.359999999</v>
      </c>
      <c r="J535" s="236">
        <v>3686669</v>
      </c>
      <c r="K535" s="236">
        <v>20173447.359999999</v>
      </c>
      <c r="L535" s="236">
        <v>8009757.2699999996</v>
      </c>
      <c r="M535" s="236">
        <v>3415106.75</v>
      </c>
      <c r="N535" s="236">
        <v>4594650.5199999996</v>
      </c>
      <c r="O535" s="236">
        <v>17205733.100000001</v>
      </c>
      <c r="P535" s="236">
        <v>7204627.2000000002</v>
      </c>
      <c r="Q535" s="236">
        <v>10001105.9</v>
      </c>
      <c r="R535" s="236">
        <v>38455872.780000001</v>
      </c>
      <c r="S535" s="236">
        <v>28317357.289999999</v>
      </c>
      <c r="T535" s="236">
        <v>2102144</v>
      </c>
      <c r="U535" s="237"/>
      <c r="V535" s="237"/>
      <c r="W535" s="237"/>
      <c r="X535" s="237"/>
    </row>
    <row r="536" spans="1:24" ht="15" hidden="1" customHeight="1" outlineLevel="2" x14ac:dyDescent="0.2">
      <c r="A536" s="234">
        <v>488</v>
      </c>
      <c r="B536" s="235" t="s">
        <v>1037</v>
      </c>
      <c r="C536" s="235" t="s">
        <v>1165</v>
      </c>
      <c r="D536" s="235" t="s">
        <v>1166</v>
      </c>
      <c r="E536" s="235" t="s">
        <v>1183</v>
      </c>
      <c r="F536" s="235" t="s">
        <v>1184</v>
      </c>
      <c r="G536" s="236">
        <v>52303785.340000004</v>
      </c>
      <c r="H536" s="236">
        <v>18111891.559999999</v>
      </c>
      <c r="I536" s="236">
        <v>34191893.780000001</v>
      </c>
      <c r="J536" s="236">
        <v>5052225</v>
      </c>
      <c r="K536" s="236">
        <v>29139668.780000001</v>
      </c>
      <c r="L536" s="236">
        <v>10069464.17</v>
      </c>
      <c r="M536" s="236">
        <v>3487583.93</v>
      </c>
      <c r="N536" s="236">
        <v>6581880.2400000002</v>
      </c>
      <c r="O536" s="236">
        <v>23162358.530000001</v>
      </c>
      <c r="P536" s="236">
        <v>7831612.5099999998</v>
      </c>
      <c r="Q536" s="236">
        <v>15330746.02</v>
      </c>
      <c r="R536" s="236">
        <v>56104520.039999999</v>
      </c>
      <c r="S536" s="236">
        <v>54884228.700000003</v>
      </c>
      <c r="T536" s="236">
        <v>2295410</v>
      </c>
      <c r="U536" s="237"/>
      <c r="V536" s="237"/>
      <c r="W536" s="237"/>
      <c r="X536" s="237"/>
    </row>
    <row r="537" spans="1:24" ht="15" hidden="1" customHeight="1" outlineLevel="2" x14ac:dyDescent="0.2">
      <c r="A537" s="234">
        <v>489</v>
      </c>
      <c r="B537" s="235" t="s">
        <v>1037</v>
      </c>
      <c r="C537" s="235" t="s">
        <v>1165</v>
      </c>
      <c r="D537" s="235" t="s">
        <v>1166</v>
      </c>
      <c r="E537" s="235" t="s">
        <v>1185</v>
      </c>
      <c r="F537" s="235" t="s">
        <v>1186</v>
      </c>
      <c r="G537" s="236">
        <v>41648827.509999998</v>
      </c>
      <c r="H537" s="236">
        <v>14382111.949999999</v>
      </c>
      <c r="I537" s="236">
        <v>27266715.559999999</v>
      </c>
      <c r="J537" s="236">
        <v>3810523</v>
      </c>
      <c r="K537" s="236">
        <v>23456192.559999999</v>
      </c>
      <c r="L537" s="236">
        <v>8018184.0300000003</v>
      </c>
      <c r="M537" s="236">
        <v>2769432.35</v>
      </c>
      <c r="N537" s="236">
        <v>5248751.68</v>
      </c>
      <c r="O537" s="236">
        <v>19362765.260000002</v>
      </c>
      <c r="P537" s="236">
        <v>6518817.7000000002</v>
      </c>
      <c r="Q537" s="236">
        <v>12843947.560000001</v>
      </c>
      <c r="R537" s="236">
        <v>45359414.799999997</v>
      </c>
      <c r="S537" s="236">
        <v>40335489.68</v>
      </c>
      <c r="T537" s="236">
        <v>1727463</v>
      </c>
      <c r="U537" s="237"/>
      <c r="V537" s="237"/>
      <c r="W537" s="237"/>
      <c r="X537" s="237"/>
    </row>
    <row r="538" spans="1:24" ht="15" hidden="1" customHeight="1" outlineLevel="2" x14ac:dyDescent="0.2">
      <c r="A538" s="234">
        <v>490</v>
      </c>
      <c r="B538" s="235" t="s">
        <v>1037</v>
      </c>
      <c r="C538" s="235" t="s">
        <v>1165</v>
      </c>
      <c r="D538" s="235" t="s">
        <v>1166</v>
      </c>
      <c r="E538" s="235" t="s">
        <v>1187</v>
      </c>
      <c r="F538" s="235" t="s">
        <v>1188</v>
      </c>
      <c r="G538" s="236">
        <v>64049447.539999999</v>
      </c>
      <c r="H538" s="236">
        <v>22206667.870000001</v>
      </c>
      <c r="I538" s="236">
        <v>41842779.670000002</v>
      </c>
      <c r="J538" s="236">
        <v>6275346</v>
      </c>
      <c r="K538" s="236">
        <v>35567433.670000002</v>
      </c>
      <c r="L538" s="236">
        <v>12330725.439999999</v>
      </c>
      <c r="M538" s="236">
        <v>4276202.66</v>
      </c>
      <c r="N538" s="236">
        <v>8054522.7800000003</v>
      </c>
      <c r="O538" s="236">
        <v>23521240.100000001</v>
      </c>
      <c r="P538" s="236">
        <v>7919403.4699999997</v>
      </c>
      <c r="Q538" s="236">
        <v>15601836.630000001</v>
      </c>
      <c r="R538" s="236">
        <v>65499139.079999998</v>
      </c>
      <c r="S538" s="236">
        <v>60522086.75</v>
      </c>
      <c r="T538" s="236">
        <v>2954242</v>
      </c>
      <c r="U538" s="237"/>
      <c r="V538" s="237"/>
      <c r="W538" s="237"/>
      <c r="X538" s="237"/>
    </row>
    <row r="539" spans="1:24" ht="15" hidden="1" customHeight="1" outlineLevel="2" x14ac:dyDescent="0.2">
      <c r="A539" s="234">
        <v>491</v>
      </c>
      <c r="B539" s="235" t="s">
        <v>1037</v>
      </c>
      <c r="C539" s="235" t="s">
        <v>1165</v>
      </c>
      <c r="D539" s="235" t="s">
        <v>1166</v>
      </c>
      <c r="E539" s="235" t="s">
        <v>1189</v>
      </c>
      <c r="F539" s="235" t="s">
        <v>1190</v>
      </c>
      <c r="G539" s="236">
        <v>61247025.149999999</v>
      </c>
      <c r="H539" s="236">
        <v>25287121.93</v>
      </c>
      <c r="I539" s="236">
        <v>35959903.219999999</v>
      </c>
      <c r="J539" s="236">
        <v>5273416</v>
      </c>
      <c r="K539" s="236">
        <v>30686487.219999999</v>
      </c>
      <c r="L539" s="236">
        <v>11791206.33</v>
      </c>
      <c r="M539" s="236">
        <v>4865677.97</v>
      </c>
      <c r="N539" s="236">
        <v>6925528.3600000003</v>
      </c>
      <c r="O539" s="236">
        <v>36639136.710000001</v>
      </c>
      <c r="P539" s="236">
        <v>14858097.1</v>
      </c>
      <c r="Q539" s="236">
        <v>21781039.609999999</v>
      </c>
      <c r="R539" s="236">
        <v>64666471.189999998</v>
      </c>
      <c r="S539" s="236">
        <v>58075749.310000002</v>
      </c>
      <c r="T539" s="236">
        <v>3919373</v>
      </c>
      <c r="U539" s="237"/>
      <c r="V539" s="237"/>
      <c r="W539" s="237"/>
      <c r="X539" s="237"/>
    </row>
    <row r="540" spans="1:24" ht="15" hidden="1" customHeight="1" outlineLevel="2" x14ac:dyDescent="0.2">
      <c r="A540" s="234">
        <v>492</v>
      </c>
      <c r="B540" s="235" t="s">
        <v>1037</v>
      </c>
      <c r="C540" s="235" t="s">
        <v>1165</v>
      </c>
      <c r="D540" s="235" t="s">
        <v>1166</v>
      </c>
      <c r="E540" s="235" t="s">
        <v>1191</v>
      </c>
      <c r="F540" s="235" t="s">
        <v>1192</v>
      </c>
      <c r="G540" s="236">
        <v>33088450.84</v>
      </c>
      <c r="H540" s="236">
        <v>17724508.25</v>
      </c>
      <c r="I540" s="236">
        <v>15363942.59</v>
      </c>
      <c r="J540" s="236">
        <v>2533660</v>
      </c>
      <c r="K540" s="236">
        <v>12830282.59</v>
      </c>
      <c r="L540" s="236">
        <v>6370150.2300000004</v>
      </c>
      <c r="M540" s="236">
        <v>3413410.22</v>
      </c>
      <c r="N540" s="236">
        <v>2956740.01</v>
      </c>
      <c r="O540" s="236">
        <v>10892113.41</v>
      </c>
      <c r="P540" s="236">
        <v>5697067.5300000003</v>
      </c>
      <c r="Q540" s="236">
        <v>5195045.88</v>
      </c>
      <c r="R540" s="236">
        <v>23515728.48</v>
      </c>
      <c r="S540" s="236">
        <v>22321022.120000001</v>
      </c>
      <c r="T540" s="236">
        <v>1110596</v>
      </c>
      <c r="U540" s="237"/>
      <c r="V540" s="237"/>
      <c r="W540" s="237"/>
      <c r="X540" s="237"/>
    </row>
    <row r="541" spans="1:24" ht="15" hidden="1" customHeight="1" outlineLevel="2" x14ac:dyDescent="0.2">
      <c r="A541" s="234">
        <v>493</v>
      </c>
      <c r="B541" s="235" t="s">
        <v>1037</v>
      </c>
      <c r="C541" s="235" t="s">
        <v>1165</v>
      </c>
      <c r="D541" s="235" t="s">
        <v>1166</v>
      </c>
      <c r="E541" s="235" t="s">
        <v>1193</v>
      </c>
      <c r="F541" s="235" t="s">
        <v>1194</v>
      </c>
      <c r="G541" s="236">
        <v>81588170.230000004</v>
      </c>
      <c r="H541" s="236">
        <v>39247049.969999999</v>
      </c>
      <c r="I541" s="236">
        <v>42341120.259999998</v>
      </c>
      <c r="J541" s="236">
        <v>6436525</v>
      </c>
      <c r="K541" s="236">
        <v>35904595.259999998</v>
      </c>
      <c r="L541" s="236">
        <v>15707260.02</v>
      </c>
      <c r="M541" s="236">
        <v>7551910.4900000002</v>
      </c>
      <c r="N541" s="236">
        <v>8155349.5300000003</v>
      </c>
      <c r="O541" s="236">
        <v>75496014.760000005</v>
      </c>
      <c r="P541" s="236">
        <v>34931672.539999999</v>
      </c>
      <c r="Q541" s="236">
        <v>40564342.219999999</v>
      </c>
      <c r="R541" s="236">
        <v>91060812.010000005</v>
      </c>
      <c r="S541" s="236">
        <v>80362345.370000005</v>
      </c>
      <c r="T541" s="236">
        <v>4280560</v>
      </c>
      <c r="U541" s="237"/>
      <c r="V541" s="237"/>
      <c r="W541" s="237"/>
      <c r="X541" s="237"/>
    </row>
    <row r="542" spans="1:24" ht="15" hidden="1" customHeight="1" outlineLevel="2" x14ac:dyDescent="0.2">
      <c r="A542" s="234">
        <v>494</v>
      </c>
      <c r="B542" s="235" t="s">
        <v>1037</v>
      </c>
      <c r="C542" s="235" t="s">
        <v>1165</v>
      </c>
      <c r="D542" s="235" t="s">
        <v>1166</v>
      </c>
      <c r="E542" s="235" t="s">
        <v>1195</v>
      </c>
      <c r="F542" s="235" t="s">
        <v>1196</v>
      </c>
      <c r="G542" s="236">
        <v>32535684.370000001</v>
      </c>
      <c r="H542" s="236">
        <v>11382220.74</v>
      </c>
      <c r="I542" s="236">
        <v>21153463.629999999</v>
      </c>
      <c r="J542" s="236">
        <v>3213918</v>
      </c>
      <c r="K542" s="236">
        <v>17939545.629999999</v>
      </c>
      <c r="L542" s="236">
        <v>6263732.2699999996</v>
      </c>
      <c r="M542" s="236">
        <v>2191746.16</v>
      </c>
      <c r="N542" s="236">
        <v>4071986.11</v>
      </c>
      <c r="O542" s="236">
        <v>14552972.970000001</v>
      </c>
      <c r="P542" s="236">
        <v>5000153.0999999996</v>
      </c>
      <c r="Q542" s="236">
        <v>9552819.8699999992</v>
      </c>
      <c r="R542" s="236">
        <v>34778269.609999999</v>
      </c>
      <c r="S542" s="236">
        <v>26686505.609999999</v>
      </c>
      <c r="T542" s="236">
        <v>1594063</v>
      </c>
      <c r="U542" s="237"/>
      <c r="V542" s="237"/>
      <c r="W542" s="237"/>
      <c r="X542" s="237"/>
    </row>
    <row r="543" spans="1:24" ht="15" hidden="1" customHeight="1" outlineLevel="2" x14ac:dyDescent="0.2">
      <c r="A543" s="234">
        <v>495</v>
      </c>
      <c r="B543" s="235" t="s">
        <v>1037</v>
      </c>
      <c r="C543" s="235" t="s">
        <v>1165</v>
      </c>
      <c r="D543" s="235" t="s">
        <v>1166</v>
      </c>
      <c r="E543" s="235" t="s">
        <v>1197</v>
      </c>
      <c r="F543" s="235" t="s">
        <v>1198</v>
      </c>
      <c r="G543" s="236">
        <v>29864157.530000001</v>
      </c>
      <c r="H543" s="236">
        <v>13565777.9</v>
      </c>
      <c r="I543" s="236">
        <v>16298379.630000001</v>
      </c>
      <c r="J543" s="236">
        <v>2454678</v>
      </c>
      <c r="K543" s="236">
        <v>13843701.630000001</v>
      </c>
      <c r="L543" s="236">
        <v>5753839.9500000002</v>
      </c>
      <c r="M543" s="236">
        <v>2612848.1</v>
      </c>
      <c r="N543" s="236">
        <v>3140991.85</v>
      </c>
      <c r="O543" s="236">
        <v>0</v>
      </c>
      <c r="P543" s="236">
        <v>0</v>
      </c>
      <c r="Q543" s="236">
        <v>0</v>
      </c>
      <c r="R543" s="236">
        <v>19439371.48</v>
      </c>
      <c r="S543" s="236">
        <v>19439371.48</v>
      </c>
      <c r="T543" s="236">
        <v>1276859</v>
      </c>
      <c r="U543" s="237"/>
      <c r="V543" s="237"/>
      <c r="W543" s="237"/>
      <c r="X543" s="237"/>
    </row>
    <row r="544" spans="1:24" ht="15" hidden="1" customHeight="1" outlineLevel="2" x14ac:dyDescent="0.2">
      <c r="A544" s="234">
        <v>496</v>
      </c>
      <c r="B544" s="235" t="s">
        <v>1037</v>
      </c>
      <c r="C544" s="235" t="s">
        <v>1165</v>
      </c>
      <c r="D544" s="235" t="s">
        <v>1166</v>
      </c>
      <c r="E544" s="235" t="s">
        <v>1199</v>
      </c>
      <c r="F544" s="235" t="s">
        <v>1200</v>
      </c>
      <c r="G544" s="236">
        <v>27711930.43</v>
      </c>
      <c r="H544" s="236">
        <v>10254051.1</v>
      </c>
      <c r="I544" s="236">
        <v>17457879.329999998</v>
      </c>
      <c r="J544" s="236">
        <v>2587745</v>
      </c>
      <c r="K544" s="236">
        <v>14870134.33</v>
      </c>
      <c r="L544" s="236">
        <v>5335068.75</v>
      </c>
      <c r="M544" s="236">
        <v>1973531.9</v>
      </c>
      <c r="N544" s="236">
        <v>3361536.85</v>
      </c>
      <c r="O544" s="236">
        <v>0</v>
      </c>
      <c r="P544" s="236">
        <v>0</v>
      </c>
      <c r="Q544" s="236">
        <v>0</v>
      </c>
      <c r="R544" s="236">
        <v>20819416.18</v>
      </c>
      <c r="S544" s="236">
        <v>17229883.460000001</v>
      </c>
      <c r="T544" s="236">
        <v>1206803</v>
      </c>
      <c r="U544" s="237"/>
      <c r="V544" s="237"/>
      <c r="W544" s="237"/>
      <c r="X544" s="237"/>
    </row>
    <row r="545" spans="1:24" ht="15" hidden="1" customHeight="1" outlineLevel="2" x14ac:dyDescent="0.2">
      <c r="A545" s="234">
        <v>497</v>
      </c>
      <c r="B545" s="235" t="s">
        <v>1037</v>
      </c>
      <c r="C545" s="235" t="s">
        <v>1165</v>
      </c>
      <c r="D545" s="235" t="s">
        <v>1166</v>
      </c>
      <c r="E545" s="235" t="s">
        <v>1201</v>
      </c>
      <c r="F545" s="235" t="s">
        <v>1202</v>
      </c>
      <c r="G545" s="236">
        <v>30383218.170000002</v>
      </c>
      <c r="H545" s="236">
        <v>10620736.5</v>
      </c>
      <c r="I545" s="236">
        <v>19762481.670000002</v>
      </c>
      <c r="J545" s="236">
        <v>2833112</v>
      </c>
      <c r="K545" s="236">
        <v>16929369.670000002</v>
      </c>
      <c r="L545" s="236">
        <v>5849341.96</v>
      </c>
      <c r="M545" s="236">
        <v>2044088.44</v>
      </c>
      <c r="N545" s="236">
        <v>3805253.52</v>
      </c>
      <c r="O545" s="236">
        <v>7436139.7999999998</v>
      </c>
      <c r="P545" s="236">
        <v>2555491.06</v>
      </c>
      <c r="Q545" s="236">
        <v>4880648.74</v>
      </c>
      <c r="R545" s="236">
        <v>28448383.93</v>
      </c>
      <c r="S545" s="236">
        <v>22327328.75</v>
      </c>
      <c r="T545" s="236">
        <v>1260442</v>
      </c>
      <c r="U545" s="237"/>
      <c r="V545" s="237"/>
      <c r="W545" s="237"/>
      <c r="X545" s="237"/>
    </row>
    <row r="546" spans="1:24" ht="15" hidden="1" customHeight="1" outlineLevel="1" x14ac:dyDescent="0.2">
      <c r="A546" s="239"/>
      <c r="B546" s="240"/>
      <c r="C546" s="241"/>
      <c r="D546" s="242" t="s">
        <v>1203</v>
      </c>
      <c r="E546" s="240"/>
      <c r="F546" s="240"/>
      <c r="G546" s="243">
        <f t="shared" ref="G546:T546" si="45">SUBTOTAL(9,G528:G545)</f>
        <v>0</v>
      </c>
      <c r="H546" s="243">
        <f t="shared" si="45"/>
        <v>0</v>
      </c>
      <c r="I546" s="243">
        <f t="shared" si="45"/>
        <v>0</v>
      </c>
      <c r="J546" s="243">
        <f t="shared" si="45"/>
        <v>0</v>
      </c>
      <c r="K546" s="243">
        <f t="shared" si="45"/>
        <v>0</v>
      </c>
      <c r="L546" s="243">
        <f t="shared" si="45"/>
        <v>0</v>
      </c>
      <c r="M546" s="243">
        <f t="shared" si="45"/>
        <v>0</v>
      </c>
      <c r="N546" s="243">
        <f t="shared" si="45"/>
        <v>0</v>
      </c>
      <c r="O546" s="243">
        <f t="shared" si="45"/>
        <v>0</v>
      </c>
      <c r="P546" s="243">
        <f t="shared" si="45"/>
        <v>0</v>
      </c>
      <c r="Q546" s="243">
        <f t="shared" si="45"/>
        <v>0</v>
      </c>
      <c r="R546" s="243">
        <f t="shared" si="45"/>
        <v>0</v>
      </c>
      <c r="S546" s="243">
        <f t="shared" si="45"/>
        <v>0</v>
      </c>
      <c r="T546" s="243">
        <f t="shared" si="45"/>
        <v>0</v>
      </c>
      <c r="U546" s="237"/>
      <c r="V546" s="237"/>
      <c r="W546" s="237"/>
      <c r="X546" s="237"/>
    </row>
    <row r="547" spans="1:24" ht="15" hidden="1" customHeight="1" outlineLevel="2" x14ac:dyDescent="0.2">
      <c r="A547" s="244">
        <v>498</v>
      </c>
      <c r="B547" s="245" t="s">
        <v>1204</v>
      </c>
      <c r="C547" s="235" t="s">
        <v>1205</v>
      </c>
      <c r="D547" s="245" t="s">
        <v>1206</v>
      </c>
      <c r="E547" s="245" t="s">
        <v>1207</v>
      </c>
      <c r="F547" s="245" t="s">
        <v>1208</v>
      </c>
      <c r="G547" s="246">
        <v>82429099.269999996</v>
      </c>
      <c r="H547" s="246">
        <v>33250436.969999999</v>
      </c>
      <c r="I547" s="246">
        <v>49178662.299999997</v>
      </c>
      <c r="J547" s="246">
        <v>2000000</v>
      </c>
      <c r="K547" s="246">
        <v>47178662.299999997</v>
      </c>
      <c r="L547" s="246">
        <v>16633610.82</v>
      </c>
      <c r="M547" s="246">
        <v>6713403.8200000003</v>
      </c>
      <c r="N547" s="246">
        <v>9920207</v>
      </c>
      <c r="O547" s="246">
        <v>139306129.28</v>
      </c>
      <c r="P547" s="246">
        <v>53148556.210000001</v>
      </c>
      <c r="Q547" s="246">
        <v>86157573.069999993</v>
      </c>
      <c r="R547" s="246">
        <v>145256442.37</v>
      </c>
      <c r="S547" s="246">
        <v>130461290.43000001</v>
      </c>
      <c r="T547" s="246">
        <v>3033894.84</v>
      </c>
      <c r="U547" s="237"/>
      <c r="V547" s="237"/>
      <c r="W547" s="237"/>
      <c r="X547" s="237"/>
    </row>
    <row r="548" spans="1:24" ht="15" hidden="1" customHeight="1" outlineLevel="2" x14ac:dyDescent="0.2">
      <c r="A548" s="234">
        <v>499</v>
      </c>
      <c r="B548" s="235" t="s">
        <v>1204</v>
      </c>
      <c r="C548" s="235" t="s">
        <v>1205</v>
      </c>
      <c r="D548" s="235" t="s">
        <v>1206</v>
      </c>
      <c r="E548" s="235" t="s">
        <v>1209</v>
      </c>
      <c r="F548" s="235" t="s">
        <v>1210</v>
      </c>
      <c r="G548" s="236">
        <v>53029912.43</v>
      </c>
      <c r="H548" s="236">
        <v>17795763.149999999</v>
      </c>
      <c r="I548" s="236">
        <v>35234149.280000001</v>
      </c>
      <c r="J548" s="236">
        <v>4000000</v>
      </c>
      <c r="K548" s="236">
        <v>31234149.280000001</v>
      </c>
      <c r="L548" s="236">
        <v>10701062.279999999</v>
      </c>
      <c r="M548" s="236">
        <v>3591854.59</v>
      </c>
      <c r="N548" s="236">
        <v>7109207.6900000004</v>
      </c>
      <c r="O548" s="236">
        <v>16567761.74</v>
      </c>
      <c r="P548" s="236">
        <v>5417267.2599999998</v>
      </c>
      <c r="Q548" s="236">
        <v>11150494.48</v>
      </c>
      <c r="R548" s="236">
        <v>53493851.450000003</v>
      </c>
      <c r="S548" s="236">
        <v>46343219.890000001</v>
      </c>
      <c r="T548" s="236">
        <v>2277630.65</v>
      </c>
      <c r="U548" s="237"/>
      <c r="V548" s="237"/>
      <c r="W548" s="237"/>
      <c r="X548" s="237"/>
    </row>
    <row r="549" spans="1:24" ht="15" hidden="1" customHeight="1" outlineLevel="2" x14ac:dyDescent="0.2">
      <c r="A549" s="234">
        <v>500</v>
      </c>
      <c r="B549" s="235" t="s">
        <v>1204</v>
      </c>
      <c r="C549" s="235" t="s">
        <v>1205</v>
      </c>
      <c r="D549" s="235" t="s">
        <v>1206</v>
      </c>
      <c r="E549" s="235" t="s">
        <v>1211</v>
      </c>
      <c r="F549" s="235" t="s">
        <v>1212</v>
      </c>
      <c r="G549" s="236">
        <v>59270409.090000004</v>
      </c>
      <c r="H549" s="236">
        <v>19895794.289999999</v>
      </c>
      <c r="I549" s="236">
        <v>39374614.799999997</v>
      </c>
      <c r="J549" s="236">
        <v>5000000</v>
      </c>
      <c r="K549" s="236">
        <v>34374614.799999997</v>
      </c>
      <c r="L549" s="236">
        <v>11960350.49</v>
      </c>
      <c r="M549" s="236">
        <v>4014356.54</v>
      </c>
      <c r="N549" s="236">
        <v>7945993.9500000002</v>
      </c>
      <c r="O549" s="236">
        <v>19658593.399999999</v>
      </c>
      <c r="P549" s="236">
        <v>6432680.1699999999</v>
      </c>
      <c r="Q549" s="236">
        <v>13225913.23</v>
      </c>
      <c r="R549" s="236">
        <v>60546521.979999997</v>
      </c>
      <c r="S549" s="236">
        <v>54073321.310000002</v>
      </c>
      <c r="T549" s="236">
        <v>4993897.8499999996</v>
      </c>
      <c r="U549" s="237"/>
      <c r="V549" s="237"/>
      <c r="W549" s="237"/>
      <c r="X549" s="237"/>
    </row>
    <row r="550" spans="1:24" ht="15" hidden="1" customHeight="1" outlineLevel="2" x14ac:dyDescent="0.2">
      <c r="A550" s="234">
        <v>501</v>
      </c>
      <c r="B550" s="235" t="s">
        <v>1204</v>
      </c>
      <c r="C550" s="235" t="s">
        <v>1205</v>
      </c>
      <c r="D550" s="235" t="s">
        <v>1206</v>
      </c>
      <c r="E550" s="235" t="s">
        <v>1213</v>
      </c>
      <c r="F550" s="235" t="s">
        <v>1214</v>
      </c>
      <c r="G550" s="236">
        <v>63832520.219999999</v>
      </c>
      <c r="H550" s="236">
        <v>23277586.48</v>
      </c>
      <c r="I550" s="236">
        <v>40554933.740000002</v>
      </c>
      <c r="J550" s="236">
        <v>1000000</v>
      </c>
      <c r="K550" s="236">
        <v>39554933.740000002</v>
      </c>
      <c r="L550" s="236">
        <v>12880952.34</v>
      </c>
      <c r="M550" s="236">
        <v>4697950.4000000004</v>
      </c>
      <c r="N550" s="236">
        <v>8183001.9400000004</v>
      </c>
      <c r="O550" s="236">
        <v>42792573.25</v>
      </c>
      <c r="P550" s="236">
        <v>15323545.119999999</v>
      </c>
      <c r="Q550" s="236">
        <v>27469028.129999999</v>
      </c>
      <c r="R550" s="236">
        <v>76206963.810000002</v>
      </c>
      <c r="S550" s="236">
        <v>69913498.079999998</v>
      </c>
      <c r="T550" s="236">
        <v>1880693.96</v>
      </c>
      <c r="U550" s="237"/>
      <c r="V550" s="237"/>
      <c r="W550" s="237"/>
      <c r="X550" s="237"/>
    </row>
    <row r="551" spans="1:24" ht="15" hidden="1" customHeight="1" outlineLevel="2" x14ac:dyDescent="0.2">
      <c r="A551" s="234">
        <v>502</v>
      </c>
      <c r="B551" s="235" t="s">
        <v>1204</v>
      </c>
      <c r="C551" s="235" t="s">
        <v>1205</v>
      </c>
      <c r="D551" s="235" t="s">
        <v>1206</v>
      </c>
      <c r="E551" s="235" t="s">
        <v>1215</v>
      </c>
      <c r="F551" s="235" t="s">
        <v>1216</v>
      </c>
      <c r="G551" s="236">
        <v>42569378.799999997</v>
      </c>
      <c r="H551" s="236">
        <v>16314090.470000001</v>
      </c>
      <c r="I551" s="236">
        <v>26255288.329999998</v>
      </c>
      <c r="J551" s="236">
        <v>2000000</v>
      </c>
      <c r="K551" s="236">
        <v>24255288.329999998</v>
      </c>
      <c r="L551" s="236">
        <v>8590200.3800000008</v>
      </c>
      <c r="M551" s="236">
        <v>3292704.1</v>
      </c>
      <c r="N551" s="236">
        <v>5297496.28</v>
      </c>
      <c r="O551" s="236">
        <v>17731182.949999999</v>
      </c>
      <c r="P551" s="236">
        <v>6609002.4299999997</v>
      </c>
      <c r="Q551" s="236">
        <v>11122180.52</v>
      </c>
      <c r="R551" s="236">
        <v>42674965.130000003</v>
      </c>
      <c r="S551" s="236">
        <v>35546380.18</v>
      </c>
      <c r="T551" s="236">
        <v>1764877.22</v>
      </c>
      <c r="U551" s="237"/>
      <c r="V551" s="237"/>
      <c r="W551" s="237"/>
      <c r="X551" s="237"/>
    </row>
    <row r="552" spans="1:24" ht="15" hidden="1" customHeight="1" outlineLevel="2" x14ac:dyDescent="0.2">
      <c r="A552" s="234">
        <v>503</v>
      </c>
      <c r="B552" s="235" t="s">
        <v>1204</v>
      </c>
      <c r="C552" s="235" t="s">
        <v>1205</v>
      </c>
      <c r="D552" s="235" t="s">
        <v>1206</v>
      </c>
      <c r="E552" s="235" t="s">
        <v>1217</v>
      </c>
      <c r="F552" s="235" t="s">
        <v>1218</v>
      </c>
      <c r="G552" s="236">
        <v>42094649.890000001</v>
      </c>
      <c r="H552" s="236">
        <v>14049709.800000001</v>
      </c>
      <c r="I552" s="236">
        <v>28044940.09</v>
      </c>
      <c r="J552" s="236">
        <v>1500000</v>
      </c>
      <c r="K552" s="236">
        <v>26544940.09</v>
      </c>
      <c r="L552" s="236">
        <v>8494403.4299999997</v>
      </c>
      <c r="M552" s="236">
        <v>2835396.9</v>
      </c>
      <c r="N552" s="236">
        <v>5659006.5300000003</v>
      </c>
      <c r="O552" s="236">
        <v>20497618.579999998</v>
      </c>
      <c r="P552" s="236">
        <v>6684277.2999999998</v>
      </c>
      <c r="Q552" s="236">
        <v>13813341.279999999</v>
      </c>
      <c r="R552" s="236">
        <v>47517287.899999999</v>
      </c>
      <c r="S552" s="236">
        <v>44025221.969999999</v>
      </c>
      <c r="T552" s="236">
        <v>1020712.31</v>
      </c>
      <c r="U552" s="237"/>
      <c r="V552" s="237"/>
      <c r="W552" s="237"/>
      <c r="X552" s="237"/>
    </row>
    <row r="553" spans="1:24" ht="15" hidden="1" customHeight="1" outlineLevel="2" x14ac:dyDescent="0.2">
      <c r="A553" s="234">
        <v>504</v>
      </c>
      <c r="B553" s="235" t="s">
        <v>1204</v>
      </c>
      <c r="C553" s="235" t="s">
        <v>1205</v>
      </c>
      <c r="D553" s="235" t="s">
        <v>1206</v>
      </c>
      <c r="E553" s="235" t="s">
        <v>1219</v>
      </c>
      <c r="F553" s="235" t="s">
        <v>1220</v>
      </c>
      <c r="G553" s="236">
        <v>43139053.490000002</v>
      </c>
      <c r="H553" s="236">
        <v>15286347.289999999</v>
      </c>
      <c r="I553" s="236">
        <v>27852706.199999999</v>
      </c>
      <c r="J553" s="236">
        <v>3000000</v>
      </c>
      <c r="K553" s="236">
        <v>24852706.199999999</v>
      </c>
      <c r="L553" s="236">
        <v>8705156.7200000007</v>
      </c>
      <c r="M553" s="236">
        <v>3083561.61</v>
      </c>
      <c r="N553" s="236">
        <v>5621595.1100000003</v>
      </c>
      <c r="O553" s="236">
        <v>13475387.369999999</v>
      </c>
      <c r="P553" s="236">
        <v>4693379.0999999996</v>
      </c>
      <c r="Q553" s="236">
        <v>8782008.2699999996</v>
      </c>
      <c r="R553" s="236">
        <v>42256309.579999998</v>
      </c>
      <c r="S553" s="236">
        <v>38896746.530000001</v>
      </c>
      <c r="T553" s="236">
        <v>2987955.45</v>
      </c>
      <c r="U553" s="237"/>
      <c r="V553" s="237"/>
      <c r="W553" s="237"/>
      <c r="X553" s="237"/>
    </row>
    <row r="554" spans="1:24" ht="15" hidden="1" customHeight="1" outlineLevel="2" x14ac:dyDescent="0.2">
      <c r="A554" s="234">
        <v>505</v>
      </c>
      <c r="B554" s="235" t="s">
        <v>1204</v>
      </c>
      <c r="C554" s="235" t="s">
        <v>1205</v>
      </c>
      <c r="D554" s="235" t="s">
        <v>1206</v>
      </c>
      <c r="E554" s="235" t="s">
        <v>1221</v>
      </c>
      <c r="F554" s="235" t="s">
        <v>1222</v>
      </c>
      <c r="G554" s="236">
        <v>20173467.699999999</v>
      </c>
      <c r="H554" s="236">
        <v>8499958.3900000006</v>
      </c>
      <c r="I554" s="236">
        <v>11673509.310000001</v>
      </c>
      <c r="J554" s="236">
        <v>1500000</v>
      </c>
      <c r="K554" s="236">
        <v>10173509.310000001</v>
      </c>
      <c r="L554" s="236">
        <v>4056353.47</v>
      </c>
      <c r="M554" s="236">
        <v>1709428.59</v>
      </c>
      <c r="N554" s="236">
        <v>2346924.88</v>
      </c>
      <c r="O554" s="236">
        <v>7901358.1900000004</v>
      </c>
      <c r="P554" s="236">
        <v>3271911.02</v>
      </c>
      <c r="Q554" s="236">
        <v>4629447.17</v>
      </c>
      <c r="R554" s="236">
        <v>18649881.359999999</v>
      </c>
      <c r="S554" s="236">
        <v>18649881.359999999</v>
      </c>
      <c r="T554" s="236">
        <v>1057548.27</v>
      </c>
      <c r="U554" s="237"/>
      <c r="V554" s="237"/>
      <c r="W554" s="237"/>
      <c r="X554" s="237"/>
    </row>
    <row r="555" spans="1:24" ht="15" hidden="1" customHeight="1" outlineLevel="1" x14ac:dyDescent="0.2">
      <c r="A555" s="239"/>
      <c r="B555" s="240"/>
      <c r="C555" s="241"/>
      <c r="D555" s="242" t="s">
        <v>1223</v>
      </c>
      <c r="E555" s="240"/>
      <c r="F555" s="240"/>
      <c r="G555" s="243">
        <f t="shared" ref="G555:T555" si="46">SUBTOTAL(9,G547:G554)</f>
        <v>0</v>
      </c>
      <c r="H555" s="243">
        <f t="shared" si="46"/>
        <v>0</v>
      </c>
      <c r="I555" s="243">
        <f t="shared" si="46"/>
        <v>0</v>
      </c>
      <c r="J555" s="243">
        <f t="shared" si="46"/>
        <v>0</v>
      </c>
      <c r="K555" s="243">
        <f t="shared" si="46"/>
        <v>0</v>
      </c>
      <c r="L555" s="243">
        <f t="shared" si="46"/>
        <v>0</v>
      </c>
      <c r="M555" s="243">
        <f t="shared" si="46"/>
        <v>0</v>
      </c>
      <c r="N555" s="243">
        <f t="shared" si="46"/>
        <v>0</v>
      </c>
      <c r="O555" s="243">
        <f t="shared" si="46"/>
        <v>0</v>
      </c>
      <c r="P555" s="243">
        <f t="shared" si="46"/>
        <v>0</v>
      </c>
      <c r="Q555" s="243">
        <f t="shared" si="46"/>
        <v>0</v>
      </c>
      <c r="R555" s="243">
        <f t="shared" si="46"/>
        <v>0</v>
      </c>
      <c r="S555" s="243">
        <f t="shared" si="46"/>
        <v>0</v>
      </c>
      <c r="T555" s="243">
        <f t="shared" si="46"/>
        <v>0</v>
      </c>
      <c r="U555" s="237"/>
      <c r="V555" s="237"/>
      <c r="W555" s="237"/>
      <c r="X555" s="237"/>
    </row>
    <row r="556" spans="1:24" ht="15" hidden="1" customHeight="1" outlineLevel="2" x14ac:dyDescent="0.2">
      <c r="A556" s="244">
        <v>506</v>
      </c>
      <c r="B556" s="245" t="s">
        <v>1204</v>
      </c>
      <c r="C556" s="235" t="s">
        <v>1224</v>
      </c>
      <c r="D556" s="245" t="s">
        <v>1225</v>
      </c>
      <c r="E556" s="245" t="s">
        <v>1226</v>
      </c>
      <c r="F556" s="245" t="s">
        <v>1227</v>
      </c>
      <c r="G556" s="246">
        <v>105747379.33</v>
      </c>
      <c r="H556" s="246">
        <v>52571510.259999998</v>
      </c>
      <c r="I556" s="246">
        <v>53175869.07</v>
      </c>
      <c r="J556" s="246">
        <v>2172011</v>
      </c>
      <c r="K556" s="246">
        <v>51003858.07</v>
      </c>
      <c r="L556" s="246">
        <v>20590912.43</v>
      </c>
      <c r="M556" s="246">
        <v>10238083.949999999</v>
      </c>
      <c r="N556" s="246">
        <v>10352828.48</v>
      </c>
      <c r="O556" s="246">
        <v>188980001.05000001</v>
      </c>
      <c r="P556" s="246">
        <v>87308938.790000007</v>
      </c>
      <c r="Q556" s="246">
        <v>101671062.26000001</v>
      </c>
      <c r="R556" s="246">
        <v>165199759.81</v>
      </c>
      <c r="S556" s="246">
        <v>148731292.12</v>
      </c>
      <c r="T556" s="246">
        <v>6073494.2000000002</v>
      </c>
      <c r="U556" s="237"/>
      <c r="V556" s="237"/>
      <c r="W556" s="237"/>
      <c r="X556" s="237"/>
    </row>
    <row r="557" spans="1:24" ht="15" hidden="1" customHeight="1" outlineLevel="2" x14ac:dyDescent="0.2">
      <c r="A557" s="234">
        <v>507</v>
      </c>
      <c r="B557" s="235" t="s">
        <v>1204</v>
      </c>
      <c r="C557" s="235" t="s">
        <v>1224</v>
      </c>
      <c r="D557" s="235" t="s">
        <v>1225</v>
      </c>
      <c r="E557" s="235" t="s">
        <v>1228</v>
      </c>
      <c r="F557" s="235" t="s">
        <v>1229</v>
      </c>
      <c r="G557" s="236">
        <v>80352103.390000001</v>
      </c>
      <c r="H557" s="236">
        <v>29836798.219999999</v>
      </c>
      <c r="I557" s="236">
        <v>50515305.170000002</v>
      </c>
      <c r="J557" s="236">
        <v>7927721</v>
      </c>
      <c r="K557" s="236">
        <v>42587584.170000002</v>
      </c>
      <c r="L557" s="236">
        <v>15645996.470000001</v>
      </c>
      <c r="M557" s="236">
        <v>5811893.75</v>
      </c>
      <c r="N557" s="236">
        <v>9834102.7200000007</v>
      </c>
      <c r="O557" s="236">
        <v>26614024.879999999</v>
      </c>
      <c r="P557" s="236">
        <v>9544883.0299999993</v>
      </c>
      <c r="Q557" s="236">
        <v>17069141.850000001</v>
      </c>
      <c r="R557" s="236">
        <v>77418549.739999995</v>
      </c>
      <c r="S557" s="236">
        <v>64376825.770000003</v>
      </c>
      <c r="T557" s="236">
        <v>4906084.72</v>
      </c>
      <c r="U557" s="237"/>
      <c r="V557" s="237"/>
      <c r="W557" s="237"/>
      <c r="X557" s="237"/>
    </row>
    <row r="558" spans="1:24" ht="15" hidden="1" customHeight="1" outlineLevel="2" x14ac:dyDescent="0.2">
      <c r="A558" s="234">
        <v>508</v>
      </c>
      <c r="B558" s="235" t="s">
        <v>1204</v>
      </c>
      <c r="C558" s="235" t="s">
        <v>1224</v>
      </c>
      <c r="D558" s="235" t="s">
        <v>1225</v>
      </c>
      <c r="E558" s="235" t="s">
        <v>1230</v>
      </c>
      <c r="F558" s="235" t="s">
        <v>1231</v>
      </c>
      <c r="G558" s="236">
        <v>60678366.920000002</v>
      </c>
      <c r="H558" s="236">
        <v>23661763.010000002</v>
      </c>
      <c r="I558" s="236">
        <v>37016603.909999996</v>
      </c>
      <c r="J558" s="236">
        <v>3586777</v>
      </c>
      <c r="K558" s="236">
        <v>33429826.91</v>
      </c>
      <c r="L558" s="236">
        <v>11815166.93</v>
      </c>
      <c r="M558" s="236">
        <v>4607292.6100000003</v>
      </c>
      <c r="N558" s="236">
        <v>7207874.3200000003</v>
      </c>
      <c r="O558" s="236">
        <v>16036067.9</v>
      </c>
      <c r="P558" s="236">
        <v>6088085.3799999999</v>
      </c>
      <c r="Q558" s="236">
        <v>9947982.5199999996</v>
      </c>
      <c r="R558" s="236">
        <v>54172460.75</v>
      </c>
      <c r="S558" s="236">
        <v>46424601.329999998</v>
      </c>
      <c r="T558" s="236">
        <v>2899009.03</v>
      </c>
      <c r="U558" s="237"/>
      <c r="V558" s="237"/>
      <c r="W558" s="237"/>
      <c r="X558" s="237"/>
    </row>
    <row r="559" spans="1:24" ht="15" hidden="1" customHeight="1" outlineLevel="2" x14ac:dyDescent="0.2">
      <c r="A559" s="234">
        <v>509</v>
      </c>
      <c r="B559" s="235" t="s">
        <v>1204</v>
      </c>
      <c r="C559" s="235" t="s">
        <v>1224</v>
      </c>
      <c r="D559" s="235" t="s">
        <v>1225</v>
      </c>
      <c r="E559" s="235" t="s">
        <v>1232</v>
      </c>
      <c r="F559" s="235" t="s">
        <v>1233</v>
      </c>
      <c r="G559" s="236">
        <v>91112090.340000004</v>
      </c>
      <c r="H559" s="236">
        <v>33467370.77</v>
      </c>
      <c r="I559" s="236">
        <v>57644719.57</v>
      </c>
      <c r="J559" s="236">
        <v>6191257</v>
      </c>
      <c r="K559" s="236">
        <v>51453462.57</v>
      </c>
      <c r="L559" s="236">
        <v>17741159.030000001</v>
      </c>
      <c r="M559" s="236">
        <v>6516483.25</v>
      </c>
      <c r="N559" s="236">
        <v>11224675.779999999</v>
      </c>
      <c r="O559" s="236">
        <v>39299115.509999998</v>
      </c>
      <c r="P559" s="236">
        <v>13649752.98</v>
      </c>
      <c r="Q559" s="236">
        <v>25649362.530000001</v>
      </c>
      <c r="R559" s="236">
        <v>94518757.879999995</v>
      </c>
      <c r="S559" s="236">
        <v>85023250.370000005</v>
      </c>
      <c r="T559" s="236">
        <v>5228889.1100000003</v>
      </c>
      <c r="U559" s="237"/>
      <c r="V559" s="237"/>
      <c r="W559" s="237"/>
      <c r="X559" s="237"/>
    </row>
    <row r="560" spans="1:24" ht="15" hidden="1" customHeight="1" outlineLevel="2" x14ac:dyDescent="0.2">
      <c r="A560" s="234">
        <v>510</v>
      </c>
      <c r="B560" s="235" t="s">
        <v>1204</v>
      </c>
      <c r="C560" s="235" t="s">
        <v>1224</v>
      </c>
      <c r="D560" s="235" t="s">
        <v>1225</v>
      </c>
      <c r="E560" s="235" t="s">
        <v>1234</v>
      </c>
      <c r="F560" s="235" t="s">
        <v>1235</v>
      </c>
      <c r="G560" s="236">
        <v>66642090.75</v>
      </c>
      <c r="H560" s="236">
        <v>23418293.609999999</v>
      </c>
      <c r="I560" s="236">
        <v>43223797.140000001</v>
      </c>
      <c r="J560" s="236">
        <v>4230689</v>
      </c>
      <c r="K560" s="236">
        <v>38993108.140000001</v>
      </c>
      <c r="L560" s="236">
        <v>12976410.98</v>
      </c>
      <c r="M560" s="236">
        <v>4559038.09</v>
      </c>
      <c r="N560" s="236">
        <v>8417372.8900000006</v>
      </c>
      <c r="O560" s="236">
        <v>19406711.629999999</v>
      </c>
      <c r="P560" s="236">
        <v>6639510.2999999998</v>
      </c>
      <c r="Q560" s="236">
        <v>12767201.33</v>
      </c>
      <c r="R560" s="236">
        <v>64408371.359999999</v>
      </c>
      <c r="S560" s="236">
        <v>58561726.520000003</v>
      </c>
      <c r="T560" s="236">
        <v>3888905.06</v>
      </c>
      <c r="U560" s="237"/>
      <c r="V560" s="237"/>
      <c r="W560" s="237"/>
      <c r="X560" s="237"/>
    </row>
    <row r="561" spans="1:24" ht="15" hidden="1" customHeight="1" outlineLevel="2" x14ac:dyDescent="0.2">
      <c r="A561" s="234">
        <v>511</v>
      </c>
      <c r="B561" s="235" t="s">
        <v>1204</v>
      </c>
      <c r="C561" s="235" t="s">
        <v>1224</v>
      </c>
      <c r="D561" s="235" t="s">
        <v>1225</v>
      </c>
      <c r="E561" s="235" t="s">
        <v>1236</v>
      </c>
      <c r="F561" s="235" t="s">
        <v>1237</v>
      </c>
      <c r="G561" s="236">
        <v>41958132.289999999</v>
      </c>
      <c r="H561" s="236">
        <v>12252316.810000001</v>
      </c>
      <c r="I561" s="236">
        <v>29705815.48</v>
      </c>
      <c r="J561" s="236">
        <v>3091545</v>
      </c>
      <c r="K561" s="236">
        <v>26614270.48</v>
      </c>
      <c r="L561" s="236">
        <v>8170001.3099999996</v>
      </c>
      <c r="M561" s="236">
        <v>2386126.87</v>
      </c>
      <c r="N561" s="236">
        <v>5783874.4400000004</v>
      </c>
      <c r="O561" s="236">
        <v>14888673.48</v>
      </c>
      <c r="P561" s="236">
        <v>4284053.32</v>
      </c>
      <c r="Q561" s="236">
        <v>10604620.16</v>
      </c>
      <c r="R561" s="236">
        <v>46094310.079999998</v>
      </c>
      <c r="S561" s="236">
        <v>37703472.600000001</v>
      </c>
      <c r="T561" s="236">
        <v>1834132.03</v>
      </c>
      <c r="U561" s="237"/>
      <c r="V561" s="237"/>
      <c r="W561" s="237"/>
      <c r="X561" s="237"/>
    </row>
    <row r="562" spans="1:24" ht="15" hidden="1" customHeight="1" outlineLevel="1" x14ac:dyDescent="0.2">
      <c r="A562" s="239"/>
      <c r="B562" s="240"/>
      <c r="C562" s="241"/>
      <c r="D562" s="242" t="s">
        <v>1238</v>
      </c>
      <c r="E562" s="240"/>
      <c r="F562" s="240"/>
      <c r="G562" s="243">
        <f t="shared" ref="G562:T562" si="47">SUBTOTAL(9,G556:G561)</f>
        <v>0</v>
      </c>
      <c r="H562" s="243">
        <f t="shared" si="47"/>
        <v>0</v>
      </c>
      <c r="I562" s="243">
        <f t="shared" si="47"/>
        <v>0</v>
      </c>
      <c r="J562" s="243">
        <f t="shared" si="47"/>
        <v>0</v>
      </c>
      <c r="K562" s="243">
        <f t="shared" si="47"/>
        <v>0</v>
      </c>
      <c r="L562" s="243">
        <f t="shared" si="47"/>
        <v>0</v>
      </c>
      <c r="M562" s="243">
        <f t="shared" si="47"/>
        <v>0</v>
      </c>
      <c r="N562" s="243">
        <f t="shared" si="47"/>
        <v>0</v>
      </c>
      <c r="O562" s="243">
        <f t="shared" si="47"/>
        <v>0</v>
      </c>
      <c r="P562" s="243">
        <f t="shared" si="47"/>
        <v>0</v>
      </c>
      <c r="Q562" s="243">
        <f t="shared" si="47"/>
        <v>0</v>
      </c>
      <c r="R562" s="243">
        <f t="shared" si="47"/>
        <v>0</v>
      </c>
      <c r="S562" s="243">
        <f t="shared" si="47"/>
        <v>0</v>
      </c>
      <c r="T562" s="243">
        <f t="shared" si="47"/>
        <v>0</v>
      </c>
      <c r="U562" s="237"/>
      <c r="V562" s="237"/>
      <c r="W562" s="237"/>
      <c r="X562" s="237"/>
    </row>
    <row r="563" spans="1:24" ht="15" hidden="1" customHeight="1" outlineLevel="2" x14ac:dyDescent="0.2">
      <c r="A563" s="244">
        <v>512</v>
      </c>
      <c r="B563" s="245" t="s">
        <v>1204</v>
      </c>
      <c r="C563" s="235" t="s">
        <v>1239</v>
      </c>
      <c r="D563" s="245" t="s">
        <v>1240</v>
      </c>
      <c r="E563" s="245" t="s">
        <v>1241</v>
      </c>
      <c r="F563" s="245" t="s">
        <v>1242</v>
      </c>
      <c r="G563" s="246">
        <v>217736290.46000001</v>
      </c>
      <c r="H563" s="246">
        <v>101224675.3</v>
      </c>
      <c r="I563" s="246">
        <v>116511615.16</v>
      </c>
      <c r="J563" s="246">
        <v>0</v>
      </c>
      <c r="K563" s="246">
        <v>116511615.16</v>
      </c>
      <c r="L563" s="246">
        <v>42998485.759999998</v>
      </c>
      <c r="M563" s="246">
        <v>19980561.219999999</v>
      </c>
      <c r="N563" s="246">
        <v>23017924.539999999</v>
      </c>
      <c r="O563" s="246">
        <v>886420221.25999999</v>
      </c>
      <c r="P563" s="246">
        <v>387205990.48000002</v>
      </c>
      <c r="Q563" s="246">
        <v>499214230.77999997</v>
      </c>
      <c r="R563" s="246">
        <v>638743770.48000002</v>
      </c>
      <c r="S563" s="246">
        <v>621073047.52999997</v>
      </c>
      <c r="T563" s="246">
        <v>7054393.0599999996</v>
      </c>
      <c r="U563" s="237"/>
      <c r="V563" s="237"/>
      <c r="W563" s="237"/>
      <c r="X563" s="237"/>
    </row>
    <row r="564" spans="1:24" ht="15" hidden="1" customHeight="1" outlineLevel="2" x14ac:dyDescent="0.2">
      <c r="A564" s="234">
        <v>513</v>
      </c>
      <c r="B564" s="235" t="s">
        <v>1204</v>
      </c>
      <c r="C564" s="235" t="s">
        <v>1239</v>
      </c>
      <c r="D564" s="235" t="s">
        <v>1240</v>
      </c>
      <c r="E564" s="235" t="s">
        <v>1243</v>
      </c>
      <c r="F564" s="235" t="s">
        <v>1244</v>
      </c>
      <c r="G564" s="236">
        <v>64077905.060000002</v>
      </c>
      <c r="H564" s="236">
        <v>22164920.199999999</v>
      </c>
      <c r="I564" s="236">
        <v>41912984.859999999</v>
      </c>
      <c r="J564" s="236">
        <v>3065250</v>
      </c>
      <c r="K564" s="236">
        <v>38847734.859999999</v>
      </c>
      <c r="L564" s="236">
        <v>12654082.07</v>
      </c>
      <c r="M564" s="236">
        <v>4377546.3899999997</v>
      </c>
      <c r="N564" s="236">
        <v>8276535.6799999997</v>
      </c>
      <c r="O564" s="236">
        <v>21333421.16</v>
      </c>
      <c r="P564" s="236">
        <v>7260980.4100000001</v>
      </c>
      <c r="Q564" s="236">
        <v>14072440.75</v>
      </c>
      <c r="R564" s="236">
        <v>64261961.289999999</v>
      </c>
      <c r="S564" s="236">
        <v>48818763.439999998</v>
      </c>
      <c r="T564" s="236">
        <v>2032689.73</v>
      </c>
      <c r="U564" s="237"/>
      <c r="V564" s="237"/>
      <c r="W564" s="237"/>
      <c r="X564" s="237"/>
    </row>
    <row r="565" spans="1:24" ht="15" hidden="1" customHeight="1" outlineLevel="2" x14ac:dyDescent="0.2">
      <c r="A565" s="234">
        <v>514</v>
      </c>
      <c r="B565" s="235" t="s">
        <v>1204</v>
      </c>
      <c r="C565" s="235" t="s">
        <v>1239</v>
      </c>
      <c r="D565" s="235" t="s">
        <v>1240</v>
      </c>
      <c r="E565" s="235" t="s">
        <v>1245</v>
      </c>
      <c r="F565" s="235" t="s">
        <v>1246</v>
      </c>
      <c r="G565" s="236">
        <v>62509841.780000001</v>
      </c>
      <c r="H565" s="236">
        <v>27081454.329999998</v>
      </c>
      <c r="I565" s="236">
        <v>35428387.450000003</v>
      </c>
      <c r="J565" s="236">
        <v>2838750</v>
      </c>
      <c r="K565" s="236">
        <v>32589637.449999999</v>
      </c>
      <c r="L565" s="236">
        <v>12344421.48</v>
      </c>
      <c r="M565" s="236">
        <v>5349322.25</v>
      </c>
      <c r="N565" s="236">
        <v>6995099.2300000004</v>
      </c>
      <c r="O565" s="236">
        <v>19853637.039999999</v>
      </c>
      <c r="P565" s="236">
        <v>8403744.4199999999</v>
      </c>
      <c r="Q565" s="236">
        <v>11449892.619999999</v>
      </c>
      <c r="R565" s="236">
        <v>53873379.299999997</v>
      </c>
      <c r="S565" s="236">
        <v>46747503.43</v>
      </c>
      <c r="T565" s="236">
        <v>2657865.5299999998</v>
      </c>
      <c r="U565" s="237"/>
      <c r="V565" s="237"/>
      <c r="W565" s="237"/>
      <c r="X565" s="237"/>
    </row>
    <row r="566" spans="1:24" ht="15" hidden="1" customHeight="1" outlineLevel="2" x14ac:dyDescent="0.2">
      <c r="A566" s="234">
        <v>515</v>
      </c>
      <c r="B566" s="235" t="s">
        <v>1204</v>
      </c>
      <c r="C566" s="235" t="s">
        <v>1239</v>
      </c>
      <c r="D566" s="235" t="s">
        <v>1240</v>
      </c>
      <c r="E566" s="235" t="s">
        <v>1247</v>
      </c>
      <c r="F566" s="235" t="s">
        <v>1248</v>
      </c>
      <c r="G566" s="236">
        <v>91487473.959999993</v>
      </c>
      <c r="H566" s="236">
        <v>40318473.659999996</v>
      </c>
      <c r="I566" s="236">
        <v>51169000.299999997</v>
      </c>
      <c r="J566" s="236">
        <v>3367500</v>
      </c>
      <c r="K566" s="236">
        <v>47801500.299999997</v>
      </c>
      <c r="L566" s="236">
        <v>18066914.059999999</v>
      </c>
      <c r="M566" s="236">
        <v>7957211.3700000001</v>
      </c>
      <c r="N566" s="236">
        <v>10109702.689999999</v>
      </c>
      <c r="O566" s="236">
        <v>113930025.20999999</v>
      </c>
      <c r="P566" s="236">
        <v>48527372.969999999</v>
      </c>
      <c r="Q566" s="236">
        <v>65402652.240000002</v>
      </c>
      <c r="R566" s="236">
        <v>126681355.23</v>
      </c>
      <c r="S566" s="236">
        <v>106560462.81999999</v>
      </c>
      <c r="T566" s="236">
        <v>8967016.0299999993</v>
      </c>
      <c r="U566" s="237"/>
      <c r="V566" s="237"/>
      <c r="W566" s="237"/>
      <c r="X566" s="237"/>
    </row>
    <row r="567" spans="1:24" ht="15" hidden="1" customHeight="1" outlineLevel="2" x14ac:dyDescent="0.2">
      <c r="A567" s="234">
        <v>516</v>
      </c>
      <c r="B567" s="235" t="s">
        <v>1204</v>
      </c>
      <c r="C567" s="235" t="s">
        <v>1239</v>
      </c>
      <c r="D567" s="235" t="s">
        <v>1240</v>
      </c>
      <c r="E567" s="235" t="s">
        <v>1249</v>
      </c>
      <c r="F567" s="235" t="s">
        <v>1250</v>
      </c>
      <c r="G567" s="236">
        <v>14927911.220000001</v>
      </c>
      <c r="H567" s="236">
        <v>6565911.2199999997</v>
      </c>
      <c r="I567" s="236">
        <v>8362000</v>
      </c>
      <c r="J567" s="236">
        <v>1374675</v>
      </c>
      <c r="K567" s="236">
        <v>6987325</v>
      </c>
      <c r="L567" s="236">
        <v>2935415.78</v>
      </c>
      <c r="M567" s="236">
        <v>1297415.78</v>
      </c>
      <c r="N567" s="236">
        <v>1638000</v>
      </c>
      <c r="O567" s="236">
        <v>0</v>
      </c>
      <c r="P567" s="236">
        <v>0</v>
      </c>
      <c r="Q567" s="236">
        <v>0</v>
      </c>
      <c r="R567" s="236">
        <v>10000000</v>
      </c>
      <c r="S567" s="236">
        <v>10000000</v>
      </c>
      <c r="T567" s="236">
        <v>908313.45</v>
      </c>
      <c r="U567" s="237"/>
      <c r="V567" s="237"/>
      <c r="W567" s="237"/>
      <c r="X567" s="237"/>
    </row>
    <row r="568" spans="1:24" ht="15" hidden="1" customHeight="1" outlineLevel="2" x14ac:dyDescent="0.2">
      <c r="A568" s="234">
        <v>517</v>
      </c>
      <c r="B568" s="235" t="s">
        <v>1204</v>
      </c>
      <c r="C568" s="235" t="s">
        <v>1239</v>
      </c>
      <c r="D568" s="235" t="s">
        <v>1240</v>
      </c>
      <c r="E568" s="235" t="s">
        <v>1251</v>
      </c>
      <c r="F568" s="235" t="s">
        <v>1252</v>
      </c>
      <c r="G568" s="236">
        <v>50030323.969999999</v>
      </c>
      <c r="H568" s="236">
        <v>18648289.620000001</v>
      </c>
      <c r="I568" s="236">
        <v>31382034.350000001</v>
      </c>
      <c r="J568" s="236">
        <v>3052200</v>
      </c>
      <c r="K568" s="236">
        <v>28329834.350000001</v>
      </c>
      <c r="L568" s="236">
        <v>9879970.7100000009</v>
      </c>
      <c r="M568" s="236">
        <v>3681358.5</v>
      </c>
      <c r="N568" s="236">
        <v>6198612.21</v>
      </c>
      <c r="O568" s="236">
        <v>19487632.489999998</v>
      </c>
      <c r="P568" s="236">
        <v>7121219.8799999999</v>
      </c>
      <c r="Q568" s="236">
        <v>12366412.609999999</v>
      </c>
      <c r="R568" s="236">
        <v>49947059.170000002</v>
      </c>
      <c r="S568" s="236">
        <v>39966858.119999997</v>
      </c>
      <c r="T568" s="236">
        <v>2575967.0699999998</v>
      </c>
      <c r="U568" s="237"/>
      <c r="V568" s="237"/>
      <c r="W568" s="237"/>
      <c r="X568" s="237"/>
    </row>
    <row r="569" spans="1:24" ht="15" hidden="1" customHeight="1" outlineLevel="2" x14ac:dyDescent="0.2">
      <c r="A569" s="234">
        <v>518</v>
      </c>
      <c r="B569" s="235" t="s">
        <v>1204</v>
      </c>
      <c r="C569" s="235" t="s">
        <v>1239</v>
      </c>
      <c r="D569" s="235" t="s">
        <v>1240</v>
      </c>
      <c r="E569" s="235" t="s">
        <v>1253</v>
      </c>
      <c r="F569" s="235" t="s">
        <v>1254</v>
      </c>
      <c r="G569" s="236">
        <v>97342775.859999999</v>
      </c>
      <c r="H569" s="236">
        <v>40961035.649999999</v>
      </c>
      <c r="I569" s="236">
        <v>56381740.210000001</v>
      </c>
      <c r="J569" s="236">
        <v>3689500</v>
      </c>
      <c r="K569" s="236">
        <v>52692240.210000001</v>
      </c>
      <c r="L569" s="236">
        <v>19223217.010000002</v>
      </c>
      <c r="M569" s="236">
        <v>8090897.4400000004</v>
      </c>
      <c r="N569" s="236">
        <v>11132319.57</v>
      </c>
      <c r="O569" s="236">
        <v>49269767.719999999</v>
      </c>
      <c r="P569" s="236">
        <v>20338267.91</v>
      </c>
      <c r="Q569" s="236">
        <v>28931499.809999999</v>
      </c>
      <c r="R569" s="236">
        <v>96445559.590000004</v>
      </c>
      <c r="S569" s="236">
        <v>86754270.340000004</v>
      </c>
      <c r="T569" s="236">
        <v>7143441.46</v>
      </c>
      <c r="U569" s="237"/>
      <c r="V569" s="237"/>
      <c r="W569" s="237"/>
      <c r="X569" s="237"/>
    </row>
    <row r="570" spans="1:24" ht="15" hidden="1" customHeight="1" outlineLevel="2" x14ac:dyDescent="0.2">
      <c r="A570" s="234">
        <v>519</v>
      </c>
      <c r="B570" s="235" t="s">
        <v>1204</v>
      </c>
      <c r="C570" s="235" t="s">
        <v>1239</v>
      </c>
      <c r="D570" s="235" t="s">
        <v>1240</v>
      </c>
      <c r="E570" s="235" t="s">
        <v>1255</v>
      </c>
      <c r="F570" s="235" t="s">
        <v>1256</v>
      </c>
      <c r="G570" s="236">
        <v>36821684.549999997</v>
      </c>
      <c r="H570" s="236">
        <v>15165073.199999999</v>
      </c>
      <c r="I570" s="236">
        <v>21656611.350000001</v>
      </c>
      <c r="J570" s="236">
        <v>1410200</v>
      </c>
      <c r="K570" s="236">
        <v>20246411.350000001</v>
      </c>
      <c r="L570" s="236">
        <v>7271533.2599999998</v>
      </c>
      <c r="M570" s="236">
        <v>2994176.16</v>
      </c>
      <c r="N570" s="236">
        <v>4277357.0999999996</v>
      </c>
      <c r="O570" s="236">
        <v>10856810.119999999</v>
      </c>
      <c r="P570" s="236">
        <v>4421264.6399999997</v>
      </c>
      <c r="Q570" s="236">
        <v>6435545.4800000004</v>
      </c>
      <c r="R570" s="236">
        <v>32369513.93</v>
      </c>
      <c r="S570" s="236">
        <v>27500653.43</v>
      </c>
      <c r="T570" s="236">
        <v>2280885.34</v>
      </c>
      <c r="U570" s="237"/>
      <c r="V570" s="237"/>
      <c r="W570" s="237"/>
      <c r="X570" s="237"/>
    </row>
    <row r="571" spans="1:24" ht="15" hidden="1" customHeight="1" outlineLevel="2" x14ac:dyDescent="0.2">
      <c r="A571" s="234">
        <v>520</v>
      </c>
      <c r="B571" s="235" t="s">
        <v>1204</v>
      </c>
      <c r="C571" s="235" t="s">
        <v>1239</v>
      </c>
      <c r="D571" s="235" t="s">
        <v>1240</v>
      </c>
      <c r="E571" s="235" t="s">
        <v>1257</v>
      </c>
      <c r="F571" s="235" t="s">
        <v>1258</v>
      </c>
      <c r="G571" s="236">
        <v>42390185.869999997</v>
      </c>
      <c r="H571" s="236">
        <v>13786971.66</v>
      </c>
      <c r="I571" s="236">
        <v>28603214.210000001</v>
      </c>
      <c r="J571" s="236">
        <v>1755750</v>
      </c>
      <c r="K571" s="236">
        <v>26847464.210000001</v>
      </c>
      <c r="L571" s="236">
        <v>8371198.9400000004</v>
      </c>
      <c r="M571" s="236">
        <v>2722078.73</v>
      </c>
      <c r="N571" s="236">
        <v>5649120.21</v>
      </c>
      <c r="O571" s="236">
        <v>10432564.210000001</v>
      </c>
      <c r="P571" s="236">
        <v>3331173.61</v>
      </c>
      <c r="Q571" s="236">
        <v>7101390.5999999996</v>
      </c>
      <c r="R571" s="236">
        <v>41353725.020000003</v>
      </c>
      <c r="S571" s="236">
        <v>34865709.25</v>
      </c>
      <c r="T571" s="236">
        <v>2167997.2799999998</v>
      </c>
      <c r="U571" s="237"/>
      <c r="V571" s="237"/>
      <c r="W571" s="237"/>
      <c r="X571" s="237"/>
    </row>
    <row r="572" spans="1:24" ht="15" hidden="1" customHeight="1" outlineLevel="2" x14ac:dyDescent="0.2">
      <c r="A572" s="234">
        <v>521</v>
      </c>
      <c r="B572" s="235" t="s">
        <v>1204</v>
      </c>
      <c r="C572" s="235" t="s">
        <v>1239</v>
      </c>
      <c r="D572" s="235" t="s">
        <v>1240</v>
      </c>
      <c r="E572" s="235" t="s">
        <v>1259</v>
      </c>
      <c r="F572" s="235" t="s">
        <v>1260</v>
      </c>
      <c r="G572" s="236">
        <v>49425618.719999999</v>
      </c>
      <c r="H572" s="236">
        <v>19358522.98</v>
      </c>
      <c r="I572" s="236">
        <v>30067095.739999998</v>
      </c>
      <c r="J572" s="236">
        <v>2249250</v>
      </c>
      <c r="K572" s="236">
        <v>27817845.739999998</v>
      </c>
      <c r="L572" s="236">
        <v>9760553.7300000004</v>
      </c>
      <c r="M572" s="236">
        <v>3822974.72</v>
      </c>
      <c r="N572" s="236">
        <v>5937579.0099999998</v>
      </c>
      <c r="O572" s="236">
        <v>15133185.529999999</v>
      </c>
      <c r="P572" s="236">
        <v>5824380.2999999998</v>
      </c>
      <c r="Q572" s="236">
        <v>9308805.2300000004</v>
      </c>
      <c r="R572" s="236">
        <v>45313479.979999997</v>
      </c>
      <c r="S572" s="236">
        <v>39762029.600000001</v>
      </c>
      <c r="T572" s="236">
        <v>10064760.859999999</v>
      </c>
      <c r="U572" s="237"/>
      <c r="V572" s="237"/>
      <c r="W572" s="237"/>
      <c r="X572" s="237"/>
    </row>
    <row r="573" spans="1:24" ht="15" hidden="1" customHeight="1" outlineLevel="2" x14ac:dyDescent="0.2">
      <c r="A573" s="234">
        <v>522</v>
      </c>
      <c r="B573" s="235" t="s">
        <v>1204</v>
      </c>
      <c r="C573" s="235" t="s">
        <v>1239</v>
      </c>
      <c r="D573" s="235" t="s">
        <v>1240</v>
      </c>
      <c r="E573" s="235" t="s">
        <v>1261</v>
      </c>
      <c r="F573" s="235" t="s">
        <v>1262</v>
      </c>
      <c r="G573" s="236">
        <v>56435334.229999997</v>
      </c>
      <c r="H573" s="236">
        <v>21086677.460000001</v>
      </c>
      <c r="I573" s="236">
        <v>35348656.770000003</v>
      </c>
      <c r="J573" s="236">
        <v>1748025</v>
      </c>
      <c r="K573" s="236">
        <v>33600631.770000003</v>
      </c>
      <c r="L573" s="236">
        <v>11144829.880000001</v>
      </c>
      <c r="M573" s="236">
        <v>4163233.25</v>
      </c>
      <c r="N573" s="236">
        <v>6981596.6299999999</v>
      </c>
      <c r="O573" s="236">
        <v>21252388.59</v>
      </c>
      <c r="P573" s="236">
        <v>7739259.29</v>
      </c>
      <c r="Q573" s="236">
        <v>13513129.300000001</v>
      </c>
      <c r="R573" s="236">
        <v>55843382.700000003</v>
      </c>
      <c r="S573" s="236">
        <v>49821461.280000001</v>
      </c>
      <c r="T573" s="236">
        <v>1648070.24</v>
      </c>
      <c r="U573" s="237"/>
      <c r="V573" s="237"/>
      <c r="W573" s="237"/>
      <c r="X573" s="237"/>
    </row>
    <row r="574" spans="1:24" ht="15" hidden="1" customHeight="1" outlineLevel="2" x14ac:dyDescent="0.2">
      <c r="A574" s="234">
        <v>523</v>
      </c>
      <c r="B574" s="235" t="s">
        <v>1204</v>
      </c>
      <c r="C574" s="235" t="s">
        <v>1239</v>
      </c>
      <c r="D574" s="235" t="s">
        <v>1240</v>
      </c>
      <c r="E574" s="235" t="s">
        <v>1263</v>
      </c>
      <c r="F574" s="235" t="s">
        <v>1264</v>
      </c>
      <c r="G574" s="236">
        <v>93593038.540000007</v>
      </c>
      <c r="H574" s="236">
        <v>34522818.009999998</v>
      </c>
      <c r="I574" s="236">
        <v>59070220.530000001</v>
      </c>
      <c r="J574" s="236">
        <v>4309300</v>
      </c>
      <c r="K574" s="236">
        <v>54760920.530000001</v>
      </c>
      <c r="L574" s="236">
        <v>18482720.199999999</v>
      </c>
      <c r="M574" s="236">
        <v>6820491.5700000003</v>
      </c>
      <c r="N574" s="236">
        <v>11662228.630000001</v>
      </c>
      <c r="O574" s="236">
        <v>49446433.490000002</v>
      </c>
      <c r="P574" s="236">
        <v>17862346.420000002</v>
      </c>
      <c r="Q574" s="236">
        <v>31584087.07</v>
      </c>
      <c r="R574" s="236">
        <v>102316536.23</v>
      </c>
      <c r="S574" s="236">
        <v>88220657.040000007</v>
      </c>
      <c r="T574" s="236">
        <v>5282460.7</v>
      </c>
      <c r="U574" s="237"/>
      <c r="V574" s="237"/>
      <c r="W574" s="237"/>
      <c r="X574" s="237"/>
    </row>
    <row r="575" spans="1:24" ht="15" hidden="1" customHeight="1" outlineLevel="2" x14ac:dyDescent="0.2">
      <c r="A575" s="234">
        <v>524</v>
      </c>
      <c r="B575" s="235" t="s">
        <v>1204</v>
      </c>
      <c r="C575" s="235" t="s">
        <v>1239</v>
      </c>
      <c r="D575" s="235" t="s">
        <v>1240</v>
      </c>
      <c r="E575" s="235" t="s">
        <v>1265</v>
      </c>
      <c r="F575" s="235" t="s">
        <v>1266</v>
      </c>
      <c r="G575" s="236">
        <v>59528975.030000001</v>
      </c>
      <c r="H575" s="236">
        <v>20389335.550000001</v>
      </c>
      <c r="I575" s="236">
        <v>39139639.479999997</v>
      </c>
      <c r="J575" s="236">
        <v>1880250</v>
      </c>
      <c r="K575" s="236">
        <v>37259389.479999997</v>
      </c>
      <c r="L575" s="236">
        <v>11755760.98</v>
      </c>
      <c r="M575" s="236">
        <v>4027843.89</v>
      </c>
      <c r="N575" s="236">
        <v>7727917.0899999999</v>
      </c>
      <c r="O575" s="236">
        <v>24143854.149999999</v>
      </c>
      <c r="P575" s="236">
        <v>8065432.5599999996</v>
      </c>
      <c r="Q575" s="236">
        <v>16078421.59</v>
      </c>
      <c r="R575" s="236">
        <v>62945978.159999996</v>
      </c>
      <c r="S575" s="236">
        <v>58018106.210000001</v>
      </c>
      <c r="T575" s="236">
        <v>1299647.46</v>
      </c>
      <c r="U575" s="237"/>
      <c r="V575" s="237"/>
      <c r="W575" s="237"/>
      <c r="X575" s="237"/>
    </row>
    <row r="576" spans="1:24" ht="15" hidden="1" customHeight="1" outlineLevel="2" x14ac:dyDescent="0.2">
      <c r="A576" s="234">
        <v>525</v>
      </c>
      <c r="B576" s="235" t="s">
        <v>1204</v>
      </c>
      <c r="C576" s="235" t="s">
        <v>1239</v>
      </c>
      <c r="D576" s="235" t="s">
        <v>1240</v>
      </c>
      <c r="E576" s="235" t="s">
        <v>1267</v>
      </c>
      <c r="F576" s="235" t="s">
        <v>1268</v>
      </c>
      <c r="G576" s="236">
        <v>94886421.409999996</v>
      </c>
      <c r="H576" s="236">
        <v>31211743.41</v>
      </c>
      <c r="I576" s="236">
        <v>63674678</v>
      </c>
      <c r="J576" s="236">
        <v>3527700</v>
      </c>
      <c r="K576" s="236">
        <v>60146978</v>
      </c>
      <c r="L576" s="236">
        <v>18738137</v>
      </c>
      <c r="M576" s="236">
        <v>6165780.1699999999</v>
      </c>
      <c r="N576" s="236">
        <v>12572356.83</v>
      </c>
      <c r="O576" s="236">
        <v>40254682.32</v>
      </c>
      <c r="P576" s="236">
        <v>12996497.42</v>
      </c>
      <c r="Q576" s="236">
        <v>27258184.899999999</v>
      </c>
      <c r="R576" s="236">
        <v>103505219.73</v>
      </c>
      <c r="S576" s="236">
        <v>92587241.439999998</v>
      </c>
      <c r="T576" s="236">
        <v>2650088.02</v>
      </c>
      <c r="U576" s="237"/>
      <c r="V576" s="237"/>
      <c r="W576" s="237"/>
      <c r="X576" s="237"/>
    </row>
    <row r="577" spans="1:24" ht="15" hidden="1" customHeight="1" outlineLevel="2" x14ac:dyDescent="0.2">
      <c r="A577" s="234">
        <v>526</v>
      </c>
      <c r="B577" s="235" t="s">
        <v>1204</v>
      </c>
      <c r="C577" s="235" t="s">
        <v>1239</v>
      </c>
      <c r="D577" s="235" t="s">
        <v>1240</v>
      </c>
      <c r="E577" s="235" t="s">
        <v>1269</v>
      </c>
      <c r="F577" s="235" t="s">
        <v>1270</v>
      </c>
      <c r="G577" s="236">
        <v>33308833.559999999</v>
      </c>
      <c r="H577" s="236">
        <v>11265109.41</v>
      </c>
      <c r="I577" s="236">
        <v>22043724.149999999</v>
      </c>
      <c r="J577" s="236">
        <v>1431650</v>
      </c>
      <c r="K577" s="236">
        <v>20612074.149999999</v>
      </c>
      <c r="L577" s="236">
        <v>6577816.6900000004</v>
      </c>
      <c r="M577" s="236">
        <v>2224387.69</v>
      </c>
      <c r="N577" s="236">
        <v>4353429</v>
      </c>
      <c r="O577" s="236">
        <v>11816961.189999999</v>
      </c>
      <c r="P577" s="236">
        <v>3970374.9</v>
      </c>
      <c r="Q577" s="236">
        <v>7846586.29</v>
      </c>
      <c r="R577" s="236">
        <v>34243739.439999998</v>
      </c>
      <c r="S577" s="236">
        <v>27397422.260000002</v>
      </c>
      <c r="T577" s="236">
        <v>1703389.35</v>
      </c>
      <c r="U577" s="237"/>
      <c r="V577" s="237"/>
      <c r="W577" s="237"/>
      <c r="X577" s="237"/>
    </row>
    <row r="578" spans="1:24" ht="15" hidden="1" customHeight="1" outlineLevel="2" x14ac:dyDescent="0.2">
      <c r="A578" s="234">
        <v>527</v>
      </c>
      <c r="B578" s="235" t="s">
        <v>1204</v>
      </c>
      <c r="C578" s="235" t="s">
        <v>1239</v>
      </c>
      <c r="D578" s="235" t="s">
        <v>1240</v>
      </c>
      <c r="E578" s="235" t="s">
        <v>1271</v>
      </c>
      <c r="F578" s="235" t="s">
        <v>1272</v>
      </c>
      <c r="G578" s="236">
        <v>31743376.77</v>
      </c>
      <c r="H578" s="236">
        <v>14899552.9</v>
      </c>
      <c r="I578" s="236">
        <v>16843823.870000001</v>
      </c>
      <c r="J578" s="236">
        <v>1253750</v>
      </c>
      <c r="K578" s="236">
        <v>15590073.869999999</v>
      </c>
      <c r="L578" s="236">
        <v>6268670.8399999999</v>
      </c>
      <c r="M578" s="236">
        <v>2942190.19</v>
      </c>
      <c r="N578" s="236">
        <v>3326480.65</v>
      </c>
      <c r="O578" s="236">
        <v>9426760.25</v>
      </c>
      <c r="P578" s="236">
        <v>4346719.91</v>
      </c>
      <c r="Q578" s="236">
        <v>5080040.34</v>
      </c>
      <c r="R578" s="236">
        <v>25250344.859999999</v>
      </c>
      <c r="S578" s="236">
        <v>22916882.82</v>
      </c>
      <c r="T578" s="236">
        <v>1808790.67</v>
      </c>
      <c r="U578" s="237"/>
      <c r="V578" s="237"/>
      <c r="W578" s="237"/>
      <c r="X578" s="237"/>
    </row>
    <row r="579" spans="1:24" ht="15" hidden="1" customHeight="1" outlineLevel="2" x14ac:dyDescent="0.2">
      <c r="A579" s="234">
        <v>528</v>
      </c>
      <c r="B579" s="235" t="s">
        <v>1204</v>
      </c>
      <c r="C579" s="235" t="s">
        <v>1239</v>
      </c>
      <c r="D579" s="235" t="s">
        <v>1240</v>
      </c>
      <c r="E579" s="235" t="s">
        <v>1273</v>
      </c>
      <c r="F579" s="235" t="s">
        <v>1274</v>
      </c>
      <c r="G579" s="236">
        <v>35087153.560000002</v>
      </c>
      <c r="H579" s="236">
        <v>11080983.76</v>
      </c>
      <c r="I579" s="236">
        <v>24006169.800000001</v>
      </c>
      <c r="J579" s="236">
        <v>852500</v>
      </c>
      <c r="K579" s="236">
        <v>23153669.800000001</v>
      </c>
      <c r="L579" s="236">
        <v>6928998.7000000002</v>
      </c>
      <c r="M579" s="236">
        <v>2188455.7599999998</v>
      </c>
      <c r="N579" s="236">
        <v>4740542.9400000004</v>
      </c>
      <c r="O579" s="236">
        <v>12382389.189999999</v>
      </c>
      <c r="P579" s="236">
        <v>3854627.48</v>
      </c>
      <c r="Q579" s="236">
        <v>8527761.7100000009</v>
      </c>
      <c r="R579" s="236">
        <v>37274474.450000003</v>
      </c>
      <c r="S579" s="236">
        <v>30304289.620000001</v>
      </c>
      <c r="T579" s="236">
        <v>388929.31</v>
      </c>
      <c r="U579" s="237"/>
      <c r="V579" s="237"/>
      <c r="W579" s="237"/>
      <c r="X579" s="237"/>
    </row>
    <row r="580" spans="1:24" ht="15" hidden="1" customHeight="1" outlineLevel="2" x14ac:dyDescent="0.2">
      <c r="A580" s="234">
        <v>529</v>
      </c>
      <c r="B580" s="235" t="s">
        <v>1204</v>
      </c>
      <c r="C580" s="235" t="s">
        <v>1239</v>
      </c>
      <c r="D580" s="235" t="s">
        <v>1240</v>
      </c>
      <c r="E580" s="235" t="s">
        <v>1275</v>
      </c>
      <c r="F580" s="235" t="s">
        <v>1276</v>
      </c>
      <c r="G580" s="236">
        <v>29661140.260000002</v>
      </c>
      <c r="H580" s="236">
        <v>11546851.93</v>
      </c>
      <c r="I580" s="236">
        <v>18114288.329999998</v>
      </c>
      <c r="J580" s="236">
        <v>1197650</v>
      </c>
      <c r="K580" s="236">
        <v>16916638.329999998</v>
      </c>
      <c r="L580" s="236">
        <v>5857471.5099999998</v>
      </c>
      <c r="M580" s="236">
        <v>2281169.64</v>
      </c>
      <c r="N580" s="236">
        <v>3576301.87</v>
      </c>
      <c r="O580" s="236">
        <v>14321347.199999999</v>
      </c>
      <c r="P580" s="236">
        <v>5487555.4299999997</v>
      </c>
      <c r="Q580" s="236">
        <v>8833791.7699999996</v>
      </c>
      <c r="R580" s="236">
        <v>30524381.969999999</v>
      </c>
      <c r="S580" s="236">
        <v>25616749.850000001</v>
      </c>
      <c r="T580" s="236">
        <v>1626139.12</v>
      </c>
      <c r="U580" s="237"/>
      <c r="V580" s="237"/>
      <c r="W580" s="237"/>
      <c r="X580" s="237"/>
    </row>
    <row r="581" spans="1:24" ht="15" hidden="1" customHeight="1" outlineLevel="2" x14ac:dyDescent="0.2">
      <c r="A581" s="234">
        <v>530</v>
      </c>
      <c r="B581" s="235" t="s">
        <v>1204</v>
      </c>
      <c r="C581" s="235" t="s">
        <v>1239</v>
      </c>
      <c r="D581" s="235" t="s">
        <v>1240</v>
      </c>
      <c r="E581" s="235" t="s">
        <v>1277</v>
      </c>
      <c r="F581" s="235" t="s">
        <v>1278</v>
      </c>
      <c r="G581" s="236">
        <v>102702236.81999999</v>
      </c>
      <c r="H581" s="236">
        <v>34876359.829999998</v>
      </c>
      <c r="I581" s="236">
        <v>67825876.989999995</v>
      </c>
      <c r="J581" s="236">
        <v>3514600</v>
      </c>
      <c r="K581" s="236">
        <v>64311276.990000002</v>
      </c>
      <c r="L581" s="236">
        <v>20281601.469999999</v>
      </c>
      <c r="M581" s="236">
        <v>6885615.5099999998</v>
      </c>
      <c r="N581" s="236">
        <v>13395985.960000001</v>
      </c>
      <c r="O581" s="236">
        <v>54892652.240000002</v>
      </c>
      <c r="P581" s="236">
        <v>18008992.66</v>
      </c>
      <c r="Q581" s="236">
        <v>36883659.579999998</v>
      </c>
      <c r="R581" s="236">
        <v>118105522.53</v>
      </c>
      <c r="S581" s="236">
        <v>115699650.34999999</v>
      </c>
      <c r="T581" s="236">
        <v>7503988.2599999998</v>
      </c>
      <c r="U581" s="237"/>
      <c r="V581" s="237"/>
      <c r="W581" s="237"/>
      <c r="X581" s="237"/>
    </row>
    <row r="582" spans="1:24" ht="15" hidden="1" customHeight="1" outlineLevel="2" x14ac:dyDescent="0.2">
      <c r="A582" s="234">
        <v>531</v>
      </c>
      <c r="B582" s="235" t="s">
        <v>1204</v>
      </c>
      <c r="C582" s="235" t="s">
        <v>1239</v>
      </c>
      <c r="D582" s="235" t="s">
        <v>1240</v>
      </c>
      <c r="E582" s="235" t="s">
        <v>1279</v>
      </c>
      <c r="F582" s="235" t="s">
        <v>1280</v>
      </c>
      <c r="G582" s="236">
        <v>27940163.010000002</v>
      </c>
      <c r="H582" s="236">
        <v>8494274.7400000002</v>
      </c>
      <c r="I582" s="236">
        <v>19445888.27</v>
      </c>
      <c r="J582" s="236">
        <v>960300</v>
      </c>
      <c r="K582" s="236">
        <v>18485588.27</v>
      </c>
      <c r="L582" s="236">
        <v>5517613.5300000003</v>
      </c>
      <c r="M582" s="236">
        <v>1676942.55</v>
      </c>
      <c r="N582" s="236">
        <v>3840670.98</v>
      </c>
      <c r="O582" s="236">
        <v>9025766.6699999999</v>
      </c>
      <c r="P582" s="236">
        <v>2718425.71</v>
      </c>
      <c r="Q582" s="236">
        <v>6307340.96</v>
      </c>
      <c r="R582" s="236">
        <v>29593900.210000001</v>
      </c>
      <c r="S582" s="236">
        <v>23670246.789999999</v>
      </c>
      <c r="T582" s="236">
        <v>2284929.44</v>
      </c>
      <c r="U582" s="237"/>
      <c r="V582" s="237"/>
      <c r="W582" s="237"/>
      <c r="X582" s="237"/>
    </row>
    <row r="583" spans="1:24" ht="15" hidden="1" customHeight="1" outlineLevel="2" x14ac:dyDescent="0.2">
      <c r="A583" s="234">
        <v>532</v>
      </c>
      <c r="B583" s="235" t="s">
        <v>1204</v>
      </c>
      <c r="C583" s="235" t="s">
        <v>1239</v>
      </c>
      <c r="D583" s="235" t="s">
        <v>1240</v>
      </c>
      <c r="E583" s="235" t="s">
        <v>1281</v>
      </c>
      <c r="F583" s="235" t="s">
        <v>1282</v>
      </c>
      <c r="G583" s="236">
        <v>29302487.489999998</v>
      </c>
      <c r="H583" s="236">
        <v>9874495.9100000001</v>
      </c>
      <c r="I583" s="236">
        <v>19427991.579999998</v>
      </c>
      <c r="J583" s="236">
        <v>1194250</v>
      </c>
      <c r="K583" s="236">
        <v>18233741.579999998</v>
      </c>
      <c r="L583" s="236">
        <v>5786644.8799999999</v>
      </c>
      <c r="M583" s="236">
        <v>1950552.66</v>
      </c>
      <c r="N583" s="236">
        <v>3836092.22</v>
      </c>
      <c r="O583" s="236">
        <v>7084576.0800000001</v>
      </c>
      <c r="P583" s="236">
        <v>2329905.4300000002</v>
      </c>
      <c r="Q583" s="236">
        <v>4754670.6500000004</v>
      </c>
      <c r="R583" s="236">
        <v>28018754.449999999</v>
      </c>
      <c r="S583" s="236">
        <v>22235059.690000001</v>
      </c>
      <c r="T583" s="236">
        <v>1165421.1000000001</v>
      </c>
      <c r="U583" s="237"/>
      <c r="V583" s="237"/>
      <c r="W583" s="237"/>
      <c r="X583" s="237"/>
    </row>
    <row r="584" spans="1:24" ht="15" hidden="1" customHeight="1" outlineLevel="1" x14ac:dyDescent="0.2">
      <c r="A584" s="239"/>
      <c r="B584" s="240"/>
      <c r="C584" s="241"/>
      <c r="D584" s="242" t="s">
        <v>1283</v>
      </c>
      <c r="E584" s="240"/>
      <c r="F584" s="240"/>
      <c r="G584" s="243">
        <f t="shared" ref="G584:T584" si="48">SUBTOTAL(9,G563:G583)</f>
        <v>0</v>
      </c>
      <c r="H584" s="243">
        <f t="shared" si="48"/>
        <v>0</v>
      </c>
      <c r="I584" s="243">
        <f t="shared" si="48"/>
        <v>0</v>
      </c>
      <c r="J584" s="243">
        <f t="shared" si="48"/>
        <v>0</v>
      </c>
      <c r="K584" s="243">
        <f t="shared" si="48"/>
        <v>0</v>
      </c>
      <c r="L584" s="243">
        <f t="shared" si="48"/>
        <v>0</v>
      </c>
      <c r="M584" s="243">
        <f t="shared" si="48"/>
        <v>0</v>
      </c>
      <c r="N584" s="243">
        <f t="shared" si="48"/>
        <v>0</v>
      </c>
      <c r="O584" s="243">
        <f t="shared" si="48"/>
        <v>0</v>
      </c>
      <c r="P584" s="243">
        <f t="shared" si="48"/>
        <v>0</v>
      </c>
      <c r="Q584" s="243">
        <f t="shared" si="48"/>
        <v>0</v>
      </c>
      <c r="R584" s="243">
        <f t="shared" si="48"/>
        <v>0</v>
      </c>
      <c r="S584" s="243">
        <f t="shared" si="48"/>
        <v>0</v>
      </c>
      <c r="T584" s="243">
        <f t="shared" si="48"/>
        <v>0</v>
      </c>
      <c r="U584" s="237"/>
      <c r="V584" s="237"/>
      <c r="W584" s="237"/>
      <c r="X584" s="237"/>
    </row>
    <row r="585" spans="1:24" ht="15" hidden="1" customHeight="1" outlineLevel="2" x14ac:dyDescent="0.2">
      <c r="A585" s="244">
        <v>533</v>
      </c>
      <c r="B585" s="245" t="s">
        <v>1204</v>
      </c>
      <c r="C585" s="235" t="s">
        <v>1284</v>
      </c>
      <c r="D585" s="245" t="s">
        <v>1285</v>
      </c>
      <c r="E585" s="245" t="s">
        <v>1286</v>
      </c>
      <c r="F585" s="245" t="s">
        <v>1287</v>
      </c>
      <c r="G585" s="246">
        <v>103318515.36</v>
      </c>
      <c r="H585" s="246">
        <v>53102546.869999997</v>
      </c>
      <c r="I585" s="246">
        <v>50215968.490000002</v>
      </c>
      <c r="J585" s="246">
        <v>2233469.13</v>
      </c>
      <c r="K585" s="246">
        <v>47982499.359999999</v>
      </c>
      <c r="L585" s="246">
        <v>19882872.670000002</v>
      </c>
      <c r="M585" s="246">
        <v>10212028.25</v>
      </c>
      <c r="N585" s="246">
        <v>9670844.4199999999</v>
      </c>
      <c r="O585" s="246">
        <v>358865741.94</v>
      </c>
      <c r="P585" s="246">
        <v>163619385.88</v>
      </c>
      <c r="Q585" s="246">
        <v>195246356.06</v>
      </c>
      <c r="R585" s="246">
        <v>255133168.97</v>
      </c>
      <c r="S585" s="246">
        <v>255133168.97</v>
      </c>
      <c r="T585" s="246">
        <v>3472463.93</v>
      </c>
      <c r="U585" s="237"/>
      <c r="V585" s="237"/>
      <c r="W585" s="237"/>
      <c r="X585" s="237"/>
    </row>
    <row r="586" spans="1:24" ht="15" hidden="1" customHeight="1" outlineLevel="2" x14ac:dyDescent="0.2">
      <c r="A586" s="234">
        <v>534</v>
      </c>
      <c r="B586" s="235" t="s">
        <v>1204</v>
      </c>
      <c r="C586" s="235" t="s">
        <v>1284</v>
      </c>
      <c r="D586" s="235" t="s">
        <v>1285</v>
      </c>
      <c r="E586" s="235" t="s">
        <v>1288</v>
      </c>
      <c r="F586" s="235" t="s">
        <v>1289</v>
      </c>
      <c r="G586" s="236">
        <v>33168193.59</v>
      </c>
      <c r="H586" s="236">
        <v>11477090.85</v>
      </c>
      <c r="I586" s="236">
        <v>21691102.739999998</v>
      </c>
      <c r="J586" s="236">
        <v>5326643.1500000004</v>
      </c>
      <c r="K586" s="236">
        <v>16364459.59</v>
      </c>
      <c r="L586" s="236">
        <v>6380892.4299999997</v>
      </c>
      <c r="M586" s="236">
        <v>2208838.79</v>
      </c>
      <c r="N586" s="236">
        <v>4172053.64</v>
      </c>
      <c r="O586" s="236">
        <v>11902702.02</v>
      </c>
      <c r="P586" s="236">
        <v>4055747.36</v>
      </c>
      <c r="Q586" s="236">
        <v>7846954.6600000001</v>
      </c>
      <c r="R586" s="236">
        <v>33710111.039999999</v>
      </c>
      <c r="S586" s="236">
        <v>27766981.989999998</v>
      </c>
      <c r="T586" s="236">
        <v>1339314.1399999999</v>
      </c>
      <c r="U586" s="237"/>
      <c r="V586" s="237"/>
      <c r="W586" s="237"/>
      <c r="X586" s="237"/>
    </row>
    <row r="587" spans="1:24" ht="15" hidden="1" customHeight="1" outlineLevel="2" x14ac:dyDescent="0.2">
      <c r="A587" s="234">
        <v>535</v>
      </c>
      <c r="B587" s="235" t="s">
        <v>1204</v>
      </c>
      <c r="C587" s="235" t="s">
        <v>1284</v>
      </c>
      <c r="D587" s="235" t="s">
        <v>1285</v>
      </c>
      <c r="E587" s="235" t="s">
        <v>1290</v>
      </c>
      <c r="F587" s="235" t="s">
        <v>1291</v>
      </c>
      <c r="G587" s="236">
        <v>62978886.450000003</v>
      </c>
      <c r="H587" s="236">
        <v>25236088.780000001</v>
      </c>
      <c r="I587" s="236">
        <v>37742797.670000002</v>
      </c>
      <c r="J587" s="236">
        <v>9718105.7400000002</v>
      </c>
      <c r="K587" s="236">
        <v>28024691.93</v>
      </c>
      <c r="L587" s="236">
        <v>12120043.93</v>
      </c>
      <c r="M587" s="236">
        <v>4856094.3600000003</v>
      </c>
      <c r="N587" s="236">
        <v>7263949.5700000003</v>
      </c>
      <c r="O587" s="236">
        <v>22558433.789999999</v>
      </c>
      <c r="P587" s="236">
        <v>8912590.8599999994</v>
      </c>
      <c r="Q587" s="236">
        <v>13645842.93</v>
      </c>
      <c r="R587" s="236">
        <v>58652590.170000002</v>
      </c>
      <c r="S587" s="236">
        <v>58652590.170000002</v>
      </c>
      <c r="T587" s="236">
        <v>1747461.08</v>
      </c>
      <c r="U587" s="237"/>
      <c r="V587" s="237"/>
      <c r="W587" s="237"/>
      <c r="X587" s="237"/>
    </row>
    <row r="588" spans="1:24" ht="15" hidden="1" customHeight="1" outlineLevel="2" x14ac:dyDescent="0.2">
      <c r="A588" s="234">
        <v>536</v>
      </c>
      <c r="B588" s="235" t="s">
        <v>1204</v>
      </c>
      <c r="C588" s="235" t="s">
        <v>1284</v>
      </c>
      <c r="D588" s="235" t="s">
        <v>1285</v>
      </c>
      <c r="E588" s="235" t="s">
        <v>1292</v>
      </c>
      <c r="F588" s="235" t="s">
        <v>1293</v>
      </c>
      <c r="G588" s="236">
        <v>48549366.310000002</v>
      </c>
      <c r="H588" s="236">
        <v>13946490.68</v>
      </c>
      <c r="I588" s="236">
        <v>34602875.630000003</v>
      </c>
      <c r="J588" s="236">
        <v>5890269.6299999999</v>
      </c>
      <c r="K588" s="236">
        <v>28712606</v>
      </c>
      <c r="L588" s="236">
        <v>9339920.2699999996</v>
      </c>
      <c r="M588" s="236">
        <v>2683146.71</v>
      </c>
      <c r="N588" s="236">
        <v>6656773.5599999996</v>
      </c>
      <c r="O588" s="236">
        <v>21209098.510000002</v>
      </c>
      <c r="P588" s="236">
        <v>5955772.6100000003</v>
      </c>
      <c r="Q588" s="236">
        <v>15253325.9</v>
      </c>
      <c r="R588" s="236">
        <v>56512975.090000004</v>
      </c>
      <c r="S588" s="236">
        <v>47996250.880000003</v>
      </c>
      <c r="T588" s="236">
        <v>1543070.63</v>
      </c>
      <c r="U588" s="237"/>
      <c r="V588" s="237"/>
      <c r="W588" s="237"/>
      <c r="X588" s="237"/>
    </row>
    <row r="589" spans="1:24" ht="15" hidden="1" customHeight="1" outlineLevel="2" x14ac:dyDescent="0.2">
      <c r="A589" s="234">
        <v>537</v>
      </c>
      <c r="B589" s="235" t="s">
        <v>1204</v>
      </c>
      <c r="C589" s="235" t="s">
        <v>1284</v>
      </c>
      <c r="D589" s="235" t="s">
        <v>1285</v>
      </c>
      <c r="E589" s="235" t="s">
        <v>1294</v>
      </c>
      <c r="F589" s="235" t="s">
        <v>1295</v>
      </c>
      <c r="G589" s="236">
        <v>22452529.59</v>
      </c>
      <c r="H589" s="236">
        <v>9530181.2699999996</v>
      </c>
      <c r="I589" s="236">
        <v>12922348.32</v>
      </c>
      <c r="J589" s="236">
        <v>135318.88</v>
      </c>
      <c r="K589" s="236">
        <v>12787029.439999999</v>
      </c>
      <c r="L589" s="236">
        <v>4345065.8</v>
      </c>
      <c r="M589" s="236">
        <v>1844205.63</v>
      </c>
      <c r="N589" s="236">
        <v>2500860.17</v>
      </c>
      <c r="O589" s="236">
        <v>9419227.0099999998</v>
      </c>
      <c r="P589" s="236">
        <v>3930224.1</v>
      </c>
      <c r="Q589" s="236">
        <v>5489002.9100000001</v>
      </c>
      <c r="R589" s="236">
        <v>20912211.399999999</v>
      </c>
      <c r="S589" s="236">
        <v>20912211.399999999</v>
      </c>
      <c r="T589" s="236">
        <v>1139852.77</v>
      </c>
      <c r="U589" s="237"/>
      <c r="V589" s="237"/>
      <c r="W589" s="237"/>
      <c r="X589" s="237"/>
    </row>
    <row r="590" spans="1:24" ht="15" hidden="1" customHeight="1" outlineLevel="2" x14ac:dyDescent="0.2">
      <c r="A590" s="234">
        <v>538</v>
      </c>
      <c r="B590" s="235" t="s">
        <v>1204</v>
      </c>
      <c r="C590" s="235" t="s">
        <v>1284</v>
      </c>
      <c r="D590" s="235" t="s">
        <v>1285</v>
      </c>
      <c r="E590" s="235" t="s">
        <v>1296</v>
      </c>
      <c r="F590" s="235" t="s">
        <v>1297</v>
      </c>
      <c r="G590" s="236">
        <v>28717311.699999999</v>
      </c>
      <c r="H590" s="236">
        <v>13361249.77</v>
      </c>
      <c r="I590" s="236">
        <v>15356061.93</v>
      </c>
      <c r="J590" s="236">
        <v>3515866.53</v>
      </c>
      <c r="K590" s="236">
        <v>11840195.4</v>
      </c>
      <c r="L590" s="236">
        <v>5524632.3899999997</v>
      </c>
      <c r="M590" s="236">
        <v>2570880.33</v>
      </c>
      <c r="N590" s="236">
        <v>2953752.06</v>
      </c>
      <c r="O590" s="236">
        <v>9722743.2599999998</v>
      </c>
      <c r="P590" s="236">
        <v>4423216.9000000004</v>
      </c>
      <c r="Q590" s="236">
        <v>5299526.3600000003</v>
      </c>
      <c r="R590" s="236">
        <v>23609340.350000001</v>
      </c>
      <c r="S590" s="236">
        <v>22370636.469999999</v>
      </c>
      <c r="T590" s="236">
        <v>1896448.83</v>
      </c>
      <c r="U590" s="237"/>
      <c r="V590" s="237"/>
      <c r="W590" s="237"/>
      <c r="X590" s="237"/>
    </row>
    <row r="591" spans="1:24" ht="15" hidden="1" customHeight="1" outlineLevel="2" x14ac:dyDescent="0.2">
      <c r="A591" s="234">
        <v>539</v>
      </c>
      <c r="B591" s="235" t="s">
        <v>1204</v>
      </c>
      <c r="C591" s="235" t="s">
        <v>1284</v>
      </c>
      <c r="D591" s="235" t="s">
        <v>1285</v>
      </c>
      <c r="E591" s="235" t="s">
        <v>1298</v>
      </c>
      <c r="F591" s="235" t="s">
        <v>1299</v>
      </c>
      <c r="G591" s="236">
        <v>33598504.189999998</v>
      </c>
      <c r="H591" s="236">
        <v>15688984.529999999</v>
      </c>
      <c r="I591" s="236">
        <v>17909519.66</v>
      </c>
      <c r="J591" s="236">
        <v>2808522.71</v>
      </c>
      <c r="K591" s="236">
        <v>15100996.949999999</v>
      </c>
      <c r="L591" s="236">
        <v>6465962.2400000002</v>
      </c>
      <c r="M591" s="236">
        <v>3019134.41</v>
      </c>
      <c r="N591" s="236">
        <v>3446827.83</v>
      </c>
      <c r="O591" s="236">
        <v>13779918.59</v>
      </c>
      <c r="P591" s="236">
        <v>6326163.0599999996</v>
      </c>
      <c r="Q591" s="236">
        <v>7453755.5300000003</v>
      </c>
      <c r="R591" s="236">
        <v>28810103.02</v>
      </c>
      <c r="S591" s="236">
        <v>28810103.02</v>
      </c>
      <c r="T591" s="236">
        <v>1336524.69</v>
      </c>
      <c r="U591" s="237"/>
      <c r="V591" s="237"/>
      <c r="W591" s="237"/>
      <c r="X591" s="237"/>
    </row>
    <row r="592" spans="1:24" ht="15" hidden="1" customHeight="1" outlineLevel="2" x14ac:dyDescent="0.2">
      <c r="A592" s="234">
        <v>540</v>
      </c>
      <c r="B592" s="235" t="s">
        <v>1204</v>
      </c>
      <c r="C592" s="235" t="s">
        <v>1284</v>
      </c>
      <c r="D592" s="235" t="s">
        <v>1285</v>
      </c>
      <c r="E592" s="235" t="s">
        <v>1300</v>
      </c>
      <c r="F592" s="235" t="s">
        <v>1301</v>
      </c>
      <c r="G592" s="236">
        <v>96565360.620000005</v>
      </c>
      <c r="H592" s="236">
        <v>48453626.399999999</v>
      </c>
      <c r="I592" s="236">
        <v>48111734.219999999</v>
      </c>
      <c r="J592" s="236">
        <v>13204953.77</v>
      </c>
      <c r="K592" s="236">
        <v>34906780.450000003</v>
      </c>
      <c r="L592" s="236">
        <v>18577230.510000002</v>
      </c>
      <c r="M592" s="236">
        <v>9325306.1600000001</v>
      </c>
      <c r="N592" s="236">
        <v>9251924.3499999996</v>
      </c>
      <c r="O592" s="236">
        <v>43325299.119999997</v>
      </c>
      <c r="P592" s="236">
        <v>21316115.440000001</v>
      </c>
      <c r="Q592" s="236">
        <v>22009183.68</v>
      </c>
      <c r="R592" s="236">
        <v>79372842.25</v>
      </c>
      <c r="S592" s="236">
        <v>76273769.379999995</v>
      </c>
      <c r="T592" s="236">
        <v>5414515.25</v>
      </c>
      <c r="U592" s="237"/>
      <c r="V592" s="237"/>
      <c r="W592" s="237"/>
      <c r="X592" s="237"/>
    </row>
    <row r="593" spans="1:24" ht="15" hidden="1" customHeight="1" outlineLevel="2" x14ac:dyDescent="0.2">
      <c r="A593" s="234">
        <v>541</v>
      </c>
      <c r="B593" s="235" t="s">
        <v>1204</v>
      </c>
      <c r="C593" s="235" t="s">
        <v>1284</v>
      </c>
      <c r="D593" s="235" t="s">
        <v>1285</v>
      </c>
      <c r="E593" s="235" t="s">
        <v>1302</v>
      </c>
      <c r="F593" s="235" t="s">
        <v>1303</v>
      </c>
      <c r="G593" s="236">
        <v>39945260.979999997</v>
      </c>
      <c r="H593" s="236">
        <v>16475278.039999999</v>
      </c>
      <c r="I593" s="236">
        <v>23469982.940000001</v>
      </c>
      <c r="J593" s="236">
        <v>5676228.2699999996</v>
      </c>
      <c r="K593" s="236">
        <v>17793754.670000002</v>
      </c>
      <c r="L593" s="236">
        <v>7684663.7000000002</v>
      </c>
      <c r="M593" s="236">
        <v>3170570.08</v>
      </c>
      <c r="N593" s="236">
        <v>4514093.62</v>
      </c>
      <c r="O593" s="236">
        <v>14408441.09</v>
      </c>
      <c r="P593" s="236">
        <v>5759360.8799999999</v>
      </c>
      <c r="Q593" s="236">
        <v>8649080.2100000009</v>
      </c>
      <c r="R593" s="236">
        <v>36633156.770000003</v>
      </c>
      <c r="S593" s="236">
        <v>30905605.260000002</v>
      </c>
      <c r="T593" s="236">
        <v>1424836.08</v>
      </c>
      <c r="U593" s="237"/>
      <c r="V593" s="237"/>
      <c r="W593" s="237"/>
      <c r="X593" s="237"/>
    </row>
    <row r="594" spans="1:24" ht="15" hidden="1" customHeight="1" outlineLevel="2" x14ac:dyDescent="0.2">
      <c r="A594" s="234">
        <v>542</v>
      </c>
      <c r="B594" s="235" t="s">
        <v>1204</v>
      </c>
      <c r="C594" s="235" t="s">
        <v>1284</v>
      </c>
      <c r="D594" s="235" t="s">
        <v>1285</v>
      </c>
      <c r="E594" s="235" t="s">
        <v>1304</v>
      </c>
      <c r="F594" s="235" t="s">
        <v>1305</v>
      </c>
      <c r="G594" s="236">
        <v>31549283.309999999</v>
      </c>
      <c r="H594" s="236">
        <v>12249112.32</v>
      </c>
      <c r="I594" s="236">
        <v>19300170.989999998</v>
      </c>
      <c r="J594" s="236">
        <v>5131037.34</v>
      </c>
      <c r="K594" s="236">
        <v>14169133.65</v>
      </c>
      <c r="L594" s="236">
        <v>6069446.6900000004</v>
      </c>
      <c r="M594" s="236">
        <v>2356847.7599999998</v>
      </c>
      <c r="N594" s="236">
        <v>3712598.93</v>
      </c>
      <c r="O594" s="236">
        <v>14848374.33</v>
      </c>
      <c r="P594" s="236">
        <v>5694192.9199999999</v>
      </c>
      <c r="Q594" s="236">
        <v>9154181.4100000001</v>
      </c>
      <c r="R594" s="236">
        <v>32166951.329999998</v>
      </c>
      <c r="S594" s="236">
        <v>29194127.82</v>
      </c>
      <c r="T594" s="236">
        <v>1318884.6100000001</v>
      </c>
      <c r="U594" s="237"/>
      <c r="V594" s="237"/>
      <c r="W594" s="237"/>
      <c r="X594" s="237"/>
    </row>
    <row r="595" spans="1:24" ht="15" hidden="1" customHeight="1" outlineLevel="2" x14ac:dyDescent="0.2">
      <c r="A595" s="234">
        <v>543</v>
      </c>
      <c r="B595" s="235" t="s">
        <v>1204</v>
      </c>
      <c r="C595" s="235" t="s">
        <v>1284</v>
      </c>
      <c r="D595" s="235" t="s">
        <v>1285</v>
      </c>
      <c r="E595" s="235" t="s">
        <v>1306</v>
      </c>
      <c r="F595" s="235" t="s">
        <v>1307</v>
      </c>
      <c r="G595" s="236">
        <v>46350031.039999999</v>
      </c>
      <c r="H595" s="236">
        <v>14777909.369999999</v>
      </c>
      <c r="I595" s="236">
        <v>31572121.670000002</v>
      </c>
      <c r="J595" s="236">
        <v>7643991.5499999998</v>
      </c>
      <c r="K595" s="236">
        <v>23928130.120000001</v>
      </c>
      <c r="L595" s="236">
        <v>8916812.4600000009</v>
      </c>
      <c r="M595" s="236">
        <v>2843058.55</v>
      </c>
      <c r="N595" s="236">
        <v>6073753.9100000001</v>
      </c>
      <c r="O595" s="236">
        <v>17413817.82</v>
      </c>
      <c r="P595" s="236">
        <v>5437090.0800000001</v>
      </c>
      <c r="Q595" s="236">
        <v>11976727.74</v>
      </c>
      <c r="R595" s="236">
        <v>49622603.32</v>
      </c>
      <c r="S595" s="236">
        <v>45976899.130000003</v>
      </c>
      <c r="T595" s="236">
        <v>1510690.84</v>
      </c>
      <c r="U595" s="237"/>
      <c r="V595" s="237"/>
      <c r="W595" s="237"/>
      <c r="X595" s="237"/>
    </row>
    <row r="596" spans="1:24" ht="15" hidden="1" customHeight="1" outlineLevel="2" x14ac:dyDescent="0.2">
      <c r="A596" s="234">
        <v>544</v>
      </c>
      <c r="B596" s="235" t="s">
        <v>1204</v>
      </c>
      <c r="C596" s="235" t="s">
        <v>1284</v>
      </c>
      <c r="D596" s="235" t="s">
        <v>1285</v>
      </c>
      <c r="E596" s="235" t="s">
        <v>1308</v>
      </c>
      <c r="F596" s="235" t="s">
        <v>1309</v>
      </c>
      <c r="G596" s="236">
        <v>56478761.219999999</v>
      </c>
      <c r="H596" s="236">
        <v>24885780.300000001</v>
      </c>
      <c r="I596" s="236">
        <v>31592980.920000002</v>
      </c>
      <c r="J596" s="236">
        <v>2581205.37</v>
      </c>
      <c r="K596" s="236">
        <v>29011775.550000001</v>
      </c>
      <c r="L596" s="236">
        <v>10865376.15</v>
      </c>
      <c r="M596" s="236">
        <v>4788881.91</v>
      </c>
      <c r="N596" s="236">
        <v>6076494.2400000002</v>
      </c>
      <c r="O596" s="236">
        <v>22113236.579999998</v>
      </c>
      <c r="P596" s="236">
        <v>9386364.7899999991</v>
      </c>
      <c r="Q596" s="236">
        <v>12726871.789999999</v>
      </c>
      <c r="R596" s="236">
        <v>50396346.950000003</v>
      </c>
      <c r="S596" s="236">
        <v>47681412.18</v>
      </c>
      <c r="T596" s="236">
        <v>2662161.0299999998</v>
      </c>
      <c r="U596" s="237"/>
      <c r="V596" s="237"/>
      <c r="W596" s="237"/>
      <c r="X596" s="237"/>
    </row>
    <row r="597" spans="1:24" ht="15" hidden="1" customHeight="1" outlineLevel="2" x14ac:dyDescent="0.2">
      <c r="A597" s="234">
        <v>545</v>
      </c>
      <c r="B597" s="235" t="s">
        <v>1204</v>
      </c>
      <c r="C597" s="235" t="s">
        <v>1284</v>
      </c>
      <c r="D597" s="235" t="s">
        <v>1285</v>
      </c>
      <c r="E597" s="235" t="s">
        <v>1310</v>
      </c>
      <c r="F597" s="235" t="s">
        <v>1311</v>
      </c>
      <c r="G597" s="236">
        <v>45447905.259999998</v>
      </c>
      <c r="H597" s="236">
        <v>14872422.9</v>
      </c>
      <c r="I597" s="236">
        <v>30575482.359999999</v>
      </c>
      <c r="J597" s="236">
        <v>6946949.9000000004</v>
      </c>
      <c r="K597" s="236">
        <v>23628532.460000001</v>
      </c>
      <c r="L597" s="236">
        <v>8743261.6300000008</v>
      </c>
      <c r="M597" s="236">
        <v>2861153.19</v>
      </c>
      <c r="N597" s="236">
        <v>5882108.4400000004</v>
      </c>
      <c r="O597" s="236">
        <v>17207727.27</v>
      </c>
      <c r="P597" s="236">
        <v>5490069.9100000001</v>
      </c>
      <c r="Q597" s="236">
        <v>11717657.359999999</v>
      </c>
      <c r="R597" s="236">
        <v>48175248.159999996</v>
      </c>
      <c r="S597" s="236">
        <v>43026297.390000001</v>
      </c>
      <c r="T597" s="236">
        <v>1497409.27</v>
      </c>
      <c r="U597" s="237"/>
      <c r="V597" s="237"/>
      <c r="W597" s="237"/>
      <c r="X597" s="237"/>
    </row>
    <row r="598" spans="1:24" ht="15" hidden="1" customHeight="1" outlineLevel="2" x14ac:dyDescent="0.2">
      <c r="A598" s="234">
        <v>546</v>
      </c>
      <c r="B598" s="235" t="s">
        <v>1204</v>
      </c>
      <c r="C598" s="235" t="s">
        <v>1284</v>
      </c>
      <c r="D598" s="235" t="s">
        <v>1285</v>
      </c>
      <c r="E598" s="235" t="s">
        <v>1312</v>
      </c>
      <c r="F598" s="235" t="s">
        <v>1313</v>
      </c>
      <c r="G598" s="236">
        <v>31358380.010000002</v>
      </c>
      <c r="H598" s="236">
        <v>12455671.279999999</v>
      </c>
      <c r="I598" s="236">
        <v>18902708.73</v>
      </c>
      <c r="J598" s="236">
        <v>4225051.51</v>
      </c>
      <c r="K598" s="236">
        <v>14677657.220000001</v>
      </c>
      <c r="L598" s="236">
        <v>6032720.7400000002</v>
      </c>
      <c r="M598" s="236">
        <v>2396477.16</v>
      </c>
      <c r="N598" s="236">
        <v>3636243.58</v>
      </c>
      <c r="O598" s="236">
        <v>10168634.76</v>
      </c>
      <c r="P598" s="236">
        <v>3929020.56</v>
      </c>
      <c r="Q598" s="236">
        <v>6239614.2000000002</v>
      </c>
      <c r="R598" s="236">
        <v>28778566.510000002</v>
      </c>
      <c r="S598" s="236">
        <v>28762598.969999999</v>
      </c>
      <c r="T598" s="236">
        <v>1316538.93</v>
      </c>
      <c r="U598" s="237"/>
      <c r="V598" s="237"/>
      <c r="W598" s="237"/>
      <c r="X598" s="237"/>
    </row>
    <row r="599" spans="1:24" ht="15" hidden="1" customHeight="1" outlineLevel="1" x14ac:dyDescent="0.2">
      <c r="A599" s="239"/>
      <c r="B599" s="240"/>
      <c r="C599" s="241"/>
      <c r="D599" s="242" t="s">
        <v>1314</v>
      </c>
      <c r="E599" s="240"/>
      <c r="F599" s="240"/>
      <c r="G599" s="243">
        <f t="shared" ref="G599:T599" si="49">SUBTOTAL(9,G585:G598)</f>
        <v>0</v>
      </c>
      <c r="H599" s="243">
        <f t="shared" si="49"/>
        <v>0</v>
      </c>
      <c r="I599" s="243">
        <f t="shared" si="49"/>
        <v>0</v>
      </c>
      <c r="J599" s="243">
        <f t="shared" si="49"/>
        <v>0</v>
      </c>
      <c r="K599" s="243">
        <f t="shared" si="49"/>
        <v>0</v>
      </c>
      <c r="L599" s="243">
        <f t="shared" si="49"/>
        <v>0</v>
      </c>
      <c r="M599" s="243">
        <f t="shared" si="49"/>
        <v>0</v>
      </c>
      <c r="N599" s="243">
        <f t="shared" si="49"/>
        <v>0</v>
      </c>
      <c r="O599" s="243">
        <f t="shared" si="49"/>
        <v>0</v>
      </c>
      <c r="P599" s="243">
        <f t="shared" si="49"/>
        <v>0</v>
      </c>
      <c r="Q599" s="243">
        <f t="shared" si="49"/>
        <v>0</v>
      </c>
      <c r="R599" s="243">
        <f t="shared" si="49"/>
        <v>0</v>
      </c>
      <c r="S599" s="243">
        <f t="shared" si="49"/>
        <v>0</v>
      </c>
      <c r="T599" s="243">
        <f t="shared" si="49"/>
        <v>0</v>
      </c>
      <c r="U599" s="237"/>
      <c r="V599" s="237"/>
      <c r="W599" s="237"/>
      <c r="X599" s="237"/>
    </row>
    <row r="600" spans="1:24" ht="15" hidden="1" customHeight="1" outlineLevel="2" x14ac:dyDescent="0.2">
      <c r="A600" s="244">
        <v>547</v>
      </c>
      <c r="B600" s="245" t="s">
        <v>1204</v>
      </c>
      <c r="C600" s="235" t="s">
        <v>1315</v>
      </c>
      <c r="D600" s="245" t="s">
        <v>1316</v>
      </c>
      <c r="E600" s="245" t="s">
        <v>1317</v>
      </c>
      <c r="F600" s="245" t="s">
        <v>1318</v>
      </c>
      <c r="G600" s="246">
        <v>116903296.15000001</v>
      </c>
      <c r="H600" s="246">
        <v>72888307.430000007</v>
      </c>
      <c r="I600" s="246">
        <v>44014988.719999999</v>
      </c>
      <c r="J600" s="246">
        <v>4964734.24</v>
      </c>
      <c r="K600" s="246">
        <v>39050254.479999997</v>
      </c>
      <c r="L600" s="246">
        <v>22731390.800000001</v>
      </c>
      <c r="M600" s="246">
        <v>14165792.630000001</v>
      </c>
      <c r="N600" s="246">
        <v>8565598.1699999999</v>
      </c>
      <c r="O600" s="246">
        <v>208684117.96000001</v>
      </c>
      <c r="P600" s="246">
        <v>120960475.94</v>
      </c>
      <c r="Q600" s="246">
        <v>87723642.019999996</v>
      </c>
      <c r="R600" s="246">
        <v>140304228.91</v>
      </c>
      <c r="S600" s="246">
        <v>140304228.91</v>
      </c>
      <c r="T600" s="246">
        <v>2000000</v>
      </c>
      <c r="U600" s="237"/>
      <c r="V600" s="237"/>
      <c r="W600" s="237"/>
      <c r="X600" s="237"/>
    </row>
    <row r="601" spans="1:24" ht="15" hidden="1" customHeight="1" outlineLevel="2" x14ac:dyDescent="0.2">
      <c r="A601" s="234">
        <v>548</v>
      </c>
      <c r="B601" s="235" t="s">
        <v>1204</v>
      </c>
      <c r="C601" s="235" t="s">
        <v>1315</v>
      </c>
      <c r="D601" s="235" t="s">
        <v>1316</v>
      </c>
      <c r="E601" s="235" t="s">
        <v>1319</v>
      </c>
      <c r="F601" s="235" t="s">
        <v>1320</v>
      </c>
      <c r="G601" s="236">
        <v>75907735.5</v>
      </c>
      <c r="H601" s="236">
        <v>35535906.259999998</v>
      </c>
      <c r="I601" s="236">
        <v>40371829.240000002</v>
      </c>
      <c r="J601" s="236">
        <v>7964322.71</v>
      </c>
      <c r="K601" s="236">
        <v>32407506.530000001</v>
      </c>
      <c r="L601" s="236">
        <v>14766212.539999999</v>
      </c>
      <c r="M601" s="236">
        <v>6910582</v>
      </c>
      <c r="N601" s="236">
        <v>7855630.54</v>
      </c>
      <c r="O601" s="236">
        <v>36527993.920000002</v>
      </c>
      <c r="P601" s="236">
        <v>16770152.74</v>
      </c>
      <c r="Q601" s="236">
        <v>19757841.18</v>
      </c>
      <c r="R601" s="236">
        <v>67985300.959999993</v>
      </c>
      <c r="S601" s="236">
        <v>67985300.959999993</v>
      </c>
      <c r="T601" s="236">
        <v>6139821.0599999996</v>
      </c>
      <c r="U601" s="237"/>
      <c r="V601" s="237"/>
      <c r="W601" s="237"/>
      <c r="X601" s="237"/>
    </row>
    <row r="602" spans="1:24" ht="15" hidden="1" customHeight="1" outlineLevel="2" x14ac:dyDescent="0.2">
      <c r="A602" s="234">
        <v>549</v>
      </c>
      <c r="B602" s="235" t="s">
        <v>1204</v>
      </c>
      <c r="C602" s="235" t="s">
        <v>1315</v>
      </c>
      <c r="D602" s="235" t="s">
        <v>1316</v>
      </c>
      <c r="E602" s="235" t="s">
        <v>1321</v>
      </c>
      <c r="F602" s="235" t="s">
        <v>1322</v>
      </c>
      <c r="G602" s="236">
        <v>35431716.530000001</v>
      </c>
      <c r="H602" s="236">
        <v>18495959.239999998</v>
      </c>
      <c r="I602" s="236">
        <v>16935757.289999999</v>
      </c>
      <c r="J602" s="236">
        <v>4629732.0199999996</v>
      </c>
      <c r="K602" s="236">
        <v>12306025.27</v>
      </c>
      <c r="L602" s="236">
        <v>6889479.5</v>
      </c>
      <c r="M602" s="236">
        <v>3596962.39</v>
      </c>
      <c r="N602" s="236">
        <v>3292517.11</v>
      </c>
      <c r="O602" s="236">
        <v>9788348.8100000005</v>
      </c>
      <c r="P602" s="236">
        <v>4951908.37</v>
      </c>
      <c r="Q602" s="236">
        <v>4836440.4400000004</v>
      </c>
      <c r="R602" s="236">
        <v>25064714.84</v>
      </c>
      <c r="S602" s="236">
        <v>23663704.07</v>
      </c>
      <c r="T602" s="236">
        <v>2000000</v>
      </c>
      <c r="U602" s="237"/>
      <c r="V602" s="237"/>
      <c r="W602" s="237"/>
      <c r="X602" s="237"/>
    </row>
    <row r="603" spans="1:24" ht="15" hidden="1" customHeight="1" outlineLevel="2" x14ac:dyDescent="0.2">
      <c r="A603" s="234">
        <v>550</v>
      </c>
      <c r="B603" s="235" t="s">
        <v>1204</v>
      </c>
      <c r="C603" s="235" t="s">
        <v>1315</v>
      </c>
      <c r="D603" s="235" t="s">
        <v>1316</v>
      </c>
      <c r="E603" s="235" t="s">
        <v>1323</v>
      </c>
      <c r="F603" s="235" t="s">
        <v>1324</v>
      </c>
      <c r="G603" s="236">
        <v>31505315.23</v>
      </c>
      <c r="H603" s="236">
        <v>13154279.539999999</v>
      </c>
      <c r="I603" s="236">
        <v>18351035.690000001</v>
      </c>
      <c r="J603" s="236">
        <v>2591460.58</v>
      </c>
      <c r="K603" s="236">
        <v>15759575.109999999</v>
      </c>
      <c r="L603" s="236">
        <v>6126014.9000000004</v>
      </c>
      <c r="M603" s="236">
        <v>2558382.94</v>
      </c>
      <c r="N603" s="236">
        <v>3567631.96</v>
      </c>
      <c r="O603" s="236">
        <v>14959927.300000001</v>
      </c>
      <c r="P603" s="236">
        <v>6116543.5199999996</v>
      </c>
      <c r="Q603" s="236">
        <v>8843383.7799999993</v>
      </c>
      <c r="R603" s="236">
        <v>30762051.43</v>
      </c>
      <c r="S603" s="236">
        <v>29145258.460000001</v>
      </c>
      <c r="T603" s="236">
        <v>2000000</v>
      </c>
      <c r="U603" s="237"/>
      <c r="V603" s="237"/>
      <c r="W603" s="237"/>
      <c r="X603" s="237"/>
    </row>
    <row r="604" spans="1:24" ht="15" hidden="1" customHeight="1" outlineLevel="2" x14ac:dyDescent="0.2">
      <c r="A604" s="234">
        <v>551</v>
      </c>
      <c r="B604" s="235" t="s">
        <v>1204</v>
      </c>
      <c r="C604" s="235" t="s">
        <v>1315</v>
      </c>
      <c r="D604" s="235" t="s">
        <v>1316</v>
      </c>
      <c r="E604" s="235" t="s">
        <v>1325</v>
      </c>
      <c r="F604" s="235" t="s">
        <v>1326</v>
      </c>
      <c r="G604" s="236">
        <v>84922994.439999998</v>
      </c>
      <c r="H604" s="236">
        <v>38093863.560000002</v>
      </c>
      <c r="I604" s="236">
        <v>46829130.880000003</v>
      </c>
      <c r="J604" s="236">
        <v>2784527.95</v>
      </c>
      <c r="K604" s="236">
        <v>44044602.93</v>
      </c>
      <c r="L604" s="236">
        <v>16526001.93</v>
      </c>
      <c r="M604" s="236">
        <v>7414173.9199999999</v>
      </c>
      <c r="N604" s="236">
        <v>9111828.0099999998</v>
      </c>
      <c r="O604" s="236">
        <v>128574778.95999999</v>
      </c>
      <c r="P604" s="236">
        <v>55778491.520000003</v>
      </c>
      <c r="Q604" s="236">
        <v>72796287.439999998</v>
      </c>
      <c r="R604" s="236">
        <v>128737246.33</v>
      </c>
      <c r="S604" s="236">
        <v>128737246.33</v>
      </c>
      <c r="T604" s="236">
        <v>2000000</v>
      </c>
      <c r="U604" s="237"/>
      <c r="V604" s="237"/>
      <c r="W604" s="237"/>
      <c r="X604" s="237"/>
    </row>
    <row r="605" spans="1:24" ht="15" hidden="1" customHeight="1" outlineLevel="2" x14ac:dyDescent="0.2">
      <c r="A605" s="234">
        <v>552</v>
      </c>
      <c r="B605" s="235" t="s">
        <v>1204</v>
      </c>
      <c r="C605" s="235" t="s">
        <v>1315</v>
      </c>
      <c r="D605" s="235" t="s">
        <v>1316</v>
      </c>
      <c r="E605" s="235" t="s">
        <v>1327</v>
      </c>
      <c r="F605" s="235" t="s">
        <v>1328</v>
      </c>
      <c r="G605" s="236">
        <v>31275005.98</v>
      </c>
      <c r="H605" s="236">
        <v>11703213.59</v>
      </c>
      <c r="I605" s="236">
        <v>19571792.390000001</v>
      </c>
      <c r="J605" s="236">
        <v>3283350.05</v>
      </c>
      <c r="K605" s="236">
        <v>16288442.34</v>
      </c>
      <c r="L605" s="236">
        <v>6081232.6900000004</v>
      </c>
      <c r="M605" s="236">
        <v>2275256.0699999998</v>
      </c>
      <c r="N605" s="236">
        <v>3805976.62</v>
      </c>
      <c r="O605" s="236">
        <v>7133981.7699999996</v>
      </c>
      <c r="P605" s="236">
        <v>2617125.34</v>
      </c>
      <c r="Q605" s="236">
        <v>4516856.43</v>
      </c>
      <c r="R605" s="236">
        <v>27894625.440000001</v>
      </c>
      <c r="S605" s="236">
        <v>23142609.149999999</v>
      </c>
      <c r="T605" s="236">
        <v>2000000</v>
      </c>
      <c r="U605" s="237"/>
      <c r="V605" s="237"/>
      <c r="W605" s="237"/>
      <c r="X605" s="237"/>
    </row>
    <row r="606" spans="1:24" ht="15" hidden="1" customHeight="1" outlineLevel="2" x14ac:dyDescent="0.2">
      <c r="A606" s="234">
        <v>553</v>
      </c>
      <c r="B606" s="235" t="s">
        <v>1204</v>
      </c>
      <c r="C606" s="235" t="s">
        <v>1315</v>
      </c>
      <c r="D606" s="235" t="s">
        <v>1316</v>
      </c>
      <c r="E606" s="235" t="s">
        <v>1329</v>
      </c>
      <c r="F606" s="235" t="s">
        <v>1330</v>
      </c>
      <c r="G606" s="236">
        <v>19542677.629999999</v>
      </c>
      <c r="H606" s="236">
        <v>7338033.7800000003</v>
      </c>
      <c r="I606" s="236">
        <v>12204643.85</v>
      </c>
      <c r="J606" s="236">
        <v>2420425.65</v>
      </c>
      <c r="K606" s="236">
        <v>9784218.1999999993</v>
      </c>
      <c r="L606" s="236">
        <v>3799953.55</v>
      </c>
      <c r="M606" s="236">
        <v>1426903.42</v>
      </c>
      <c r="N606" s="236">
        <v>2373050.13</v>
      </c>
      <c r="O606" s="236">
        <v>7261736.0899999999</v>
      </c>
      <c r="P606" s="236">
        <v>2668583.7999999998</v>
      </c>
      <c r="Q606" s="236">
        <v>4593152.29</v>
      </c>
      <c r="R606" s="236">
        <v>19170846.27</v>
      </c>
      <c r="S606" s="236">
        <v>14052343.65</v>
      </c>
      <c r="T606" s="236">
        <v>2000000</v>
      </c>
      <c r="U606" s="237"/>
      <c r="V606" s="237"/>
      <c r="W606" s="237"/>
      <c r="X606" s="237"/>
    </row>
    <row r="607" spans="1:24" ht="15" hidden="1" customHeight="1" outlineLevel="2" x14ac:dyDescent="0.2">
      <c r="A607" s="234">
        <v>554</v>
      </c>
      <c r="B607" s="235" t="s">
        <v>1204</v>
      </c>
      <c r="C607" s="235" t="s">
        <v>1315</v>
      </c>
      <c r="D607" s="235" t="s">
        <v>1316</v>
      </c>
      <c r="E607" s="235" t="s">
        <v>1331</v>
      </c>
      <c r="F607" s="235" t="s">
        <v>1332</v>
      </c>
      <c r="G607" s="236">
        <v>50484778.840000004</v>
      </c>
      <c r="H607" s="236">
        <v>12665194.09</v>
      </c>
      <c r="I607" s="236">
        <v>37819584.75</v>
      </c>
      <c r="J607" s="236">
        <v>5901785.9900000002</v>
      </c>
      <c r="K607" s="236">
        <v>31917798.760000002</v>
      </c>
      <c r="L607" s="236">
        <v>9816454.9499999993</v>
      </c>
      <c r="M607" s="236">
        <v>2461935.9700000002</v>
      </c>
      <c r="N607" s="236">
        <v>7354518.9800000004</v>
      </c>
      <c r="O607" s="236">
        <v>10810857.939999999</v>
      </c>
      <c r="P607" s="236">
        <v>2648580.94</v>
      </c>
      <c r="Q607" s="236">
        <v>8162277</v>
      </c>
      <c r="R607" s="236">
        <v>53336380.729999997</v>
      </c>
      <c r="S607" s="236">
        <v>48271510.189999998</v>
      </c>
      <c r="T607" s="236">
        <v>2000000</v>
      </c>
      <c r="U607" s="237"/>
      <c r="V607" s="237"/>
      <c r="W607" s="237"/>
      <c r="X607" s="237"/>
    </row>
    <row r="608" spans="1:24" ht="15" hidden="1" customHeight="1" outlineLevel="2" x14ac:dyDescent="0.2">
      <c r="A608" s="234">
        <v>555</v>
      </c>
      <c r="B608" s="235" t="s">
        <v>1204</v>
      </c>
      <c r="C608" s="235" t="s">
        <v>1315</v>
      </c>
      <c r="D608" s="235" t="s">
        <v>1316</v>
      </c>
      <c r="E608" s="235" t="s">
        <v>1333</v>
      </c>
      <c r="F608" s="235" t="s">
        <v>1334</v>
      </c>
      <c r="G608" s="236">
        <v>42168881.289999999</v>
      </c>
      <c r="H608" s="236">
        <v>11361792.449999999</v>
      </c>
      <c r="I608" s="236">
        <v>30807088.84</v>
      </c>
      <c r="J608" s="236">
        <v>4866986.82</v>
      </c>
      <c r="K608" s="236">
        <v>25940102.02</v>
      </c>
      <c r="L608" s="236">
        <v>8199479.79</v>
      </c>
      <c r="M608" s="236">
        <v>2209065.9</v>
      </c>
      <c r="N608" s="236">
        <v>5990413.8899999997</v>
      </c>
      <c r="O608" s="236">
        <v>7083046.5999999996</v>
      </c>
      <c r="P608" s="236">
        <v>1866359.65</v>
      </c>
      <c r="Q608" s="236">
        <v>5216686.95</v>
      </c>
      <c r="R608" s="236">
        <v>42014189.68</v>
      </c>
      <c r="S608" s="236">
        <v>32168260.719999999</v>
      </c>
      <c r="T608" s="236">
        <v>2000000</v>
      </c>
      <c r="U608" s="237"/>
      <c r="V608" s="237"/>
      <c r="W608" s="237"/>
      <c r="X608" s="237"/>
    </row>
    <row r="609" spans="1:24" ht="15" hidden="1" customHeight="1" outlineLevel="1" x14ac:dyDescent="0.2">
      <c r="A609" s="239"/>
      <c r="B609" s="240"/>
      <c r="C609" s="241"/>
      <c r="D609" s="242" t="s">
        <v>1335</v>
      </c>
      <c r="E609" s="240"/>
      <c r="F609" s="240"/>
      <c r="G609" s="243">
        <f t="shared" ref="G609:T609" si="50">SUBTOTAL(9,G600:G608)</f>
        <v>0</v>
      </c>
      <c r="H609" s="243">
        <f t="shared" si="50"/>
        <v>0</v>
      </c>
      <c r="I609" s="243">
        <f t="shared" si="50"/>
        <v>0</v>
      </c>
      <c r="J609" s="243">
        <f t="shared" si="50"/>
        <v>0</v>
      </c>
      <c r="K609" s="243">
        <f t="shared" si="50"/>
        <v>0</v>
      </c>
      <c r="L609" s="243">
        <f t="shared" si="50"/>
        <v>0</v>
      </c>
      <c r="M609" s="243">
        <f t="shared" si="50"/>
        <v>0</v>
      </c>
      <c r="N609" s="243">
        <f t="shared" si="50"/>
        <v>0</v>
      </c>
      <c r="O609" s="243">
        <f t="shared" si="50"/>
        <v>0</v>
      </c>
      <c r="P609" s="243">
        <f t="shared" si="50"/>
        <v>0</v>
      </c>
      <c r="Q609" s="243">
        <f t="shared" si="50"/>
        <v>0</v>
      </c>
      <c r="R609" s="243">
        <f t="shared" si="50"/>
        <v>0</v>
      </c>
      <c r="S609" s="243">
        <f t="shared" si="50"/>
        <v>0</v>
      </c>
      <c r="T609" s="243">
        <f t="shared" si="50"/>
        <v>0</v>
      </c>
      <c r="U609" s="237"/>
      <c r="V609" s="237"/>
      <c r="W609" s="237"/>
      <c r="X609" s="237"/>
    </row>
    <row r="610" spans="1:24" ht="15" hidden="1" customHeight="1" outlineLevel="2" x14ac:dyDescent="0.2">
      <c r="A610" s="244">
        <v>556</v>
      </c>
      <c r="B610" s="245" t="s">
        <v>1204</v>
      </c>
      <c r="C610" s="235" t="s">
        <v>1336</v>
      </c>
      <c r="D610" s="245" t="s">
        <v>1337</v>
      </c>
      <c r="E610" s="245" t="s">
        <v>1338</v>
      </c>
      <c r="F610" s="245" t="s">
        <v>1339</v>
      </c>
      <c r="G610" s="246">
        <v>134551833.24000001</v>
      </c>
      <c r="H610" s="246">
        <v>67893884.540000007</v>
      </c>
      <c r="I610" s="246">
        <v>66657948.700000003</v>
      </c>
      <c r="J610" s="246">
        <v>2800000</v>
      </c>
      <c r="K610" s="246">
        <v>63857948.700000003</v>
      </c>
      <c r="L610" s="246">
        <v>26944364.760000002</v>
      </c>
      <c r="M610" s="246">
        <v>13598202.91</v>
      </c>
      <c r="N610" s="246">
        <v>13346161.85</v>
      </c>
      <c r="O610" s="246">
        <v>526063159.61000001</v>
      </c>
      <c r="P610" s="246">
        <v>242274648.55000001</v>
      </c>
      <c r="Q610" s="246">
        <v>283788511.06</v>
      </c>
      <c r="R610" s="246">
        <v>363792621.61000001</v>
      </c>
      <c r="S610" s="246">
        <v>335430338.27999997</v>
      </c>
      <c r="T610" s="246">
        <v>5263647</v>
      </c>
      <c r="U610" s="237"/>
      <c r="V610" s="237"/>
      <c r="W610" s="237"/>
      <c r="X610" s="237"/>
    </row>
    <row r="611" spans="1:24" ht="15" hidden="1" customHeight="1" outlineLevel="2" x14ac:dyDescent="0.2">
      <c r="A611" s="234">
        <v>557</v>
      </c>
      <c r="B611" s="235" t="s">
        <v>1204</v>
      </c>
      <c r="C611" s="235" t="s">
        <v>1336</v>
      </c>
      <c r="D611" s="235" t="s">
        <v>1337</v>
      </c>
      <c r="E611" s="235" t="s">
        <v>1340</v>
      </c>
      <c r="F611" s="235" t="s">
        <v>1341</v>
      </c>
      <c r="G611" s="236">
        <v>47802001.090000004</v>
      </c>
      <c r="H611" s="236">
        <v>16658762.07</v>
      </c>
      <c r="I611" s="236">
        <v>31143239.02</v>
      </c>
      <c r="J611" s="236">
        <v>2000000</v>
      </c>
      <c r="K611" s="236">
        <v>29143239.02</v>
      </c>
      <c r="L611" s="236">
        <v>9572478.6699999999</v>
      </c>
      <c r="M611" s="236">
        <v>3335325.07</v>
      </c>
      <c r="N611" s="236">
        <v>6237153.5999999996</v>
      </c>
      <c r="O611" s="236">
        <v>16212779.189999999</v>
      </c>
      <c r="P611" s="236">
        <v>5524849.8600000003</v>
      </c>
      <c r="Q611" s="236">
        <v>10687929.33</v>
      </c>
      <c r="R611" s="236">
        <v>48068321.950000003</v>
      </c>
      <c r="S611" s="236">
        <v>40614513.039999999</v>
      </c>
      <c r="T611" s="236">
        <v>1643802</v>
      </c>
      <c r="U611" s="237"/>
      <c r="V611" s="237"/>
      <c r="W611" s="237"/>
      <c r="X611" s="237"/>
    </row>
    <row r="612" spans="1:24" ht="15" hidden="1" customHeight="1" outlineLevel="2" x14ac:dyDescent="0.2">
      <c r="A612" s="234">
        <v>558</v>
      </c>
      <c r="B612" s="235" t="s">
        <v>1204</v>
      </c>
      <c r="C612" s="235" t="s">
        <v>1336</v>
      </c>
      <c r="D612" s="235" t="s">
        <v>1337</v>
      </c>
      <c r="E612" s="235" t="s">
        <v>1342</v>
      </c>
      <c r="F612" s="235" t="s">
        <v>1343</v>
      </c>
      <c r="G612" s="236">
        <v>34654338.850000001</v>
      </c>
      <c r="H612" s="236">
        <v>15044090.74</v>
      </c>
      <c r="I612" s="236">
        <v>19610248.109999999</v>
      </c>
      <c r="J612" s="236">
        <v>1500000</v>
      </c>
      <c r="K612" s="236">
        <v>18110248.109999999</v>
      </c>
      <c r="L612" s="236">
        <v>6939624.1200000001</v>
      </c>
      <c r="M612" s="236">
        <v>3013526.78</v>
      </c>
      <c r="N612" s="236">
        <v>3926097.34</v>
      </c>
      <c r="O612" s="236">
        <v>12742972.220000001</v>
      </c>
      <c r="P612" s="236">
        <v>5485560.4800000004</v>
      </c>
      <c r="Q612" s="236">
        <v>7257411.7400000002</v>
      </c>
      <c r="R612" s="236">
        <v>30793757.190000001</v>
      </c>
      <c r="S612" s="236">
        <v>27603016.539999999</v>
      </c>
      <c r="T612" s="236">
        <v>1931461</v>
      </c>
      <c r="U612" s="237"/>
      <c r="V612" s="237"/>
      <c r="W612" s="237"/>
      <c r="X612" s="237"/>
    </row>
    <row r="613" spans="1:24" ht="15" hidden="1" customHeight="1" outlineLevel="2" x14ac:dyDescent="0.2">
      <c r="A613" s="234">
        <v>559</v>
      </c>
      <c r="B613" s="235" t="s">
        <v>1204</v>
      </c>
      <c r="C613" s="235" t="s">
        <v>1336</v>
      </c>
      <c r="D613" s="235" t="s">
        <v>1337</v>
      </c>
      <c r="E613" s="235" t="s">
        <v>1344</v>
      </c>
      <c r="F613" s="235" t="s">
        <v>1345</v>
      </c>
      <c r="G613" s="236">
        <v>66009116.07</v>
      </c>
      <c r="H613" s="236">
        <v>32804718.030000001</v>
      </c>
      <c r="I613" s="236">
        <v>33204398.039999999</v>
      </c>
      <c r="J613" s="236">
        <v>3200000</v>
      </c>
      <c r="K613" s="236">
        <v>30004398.039999999</v>
      </c>
      <c r="L613" s="236">
        <v>13218502.18</v>
      </c>
      <c r="M613" s="236">
        <v>6570543.4299999997</v>
      </c>
      <c r="N613" s="236">
        <v>6647958.75</v>
      </c>
      <c r="O613" s="236">
        <v>28667946.129999999</v>
      </c>
      <c r="P613" s="236">
        <v>13957071.539999999</v>
      </c>
      <c r="Q613" s="236">
        <v>14710874.59</v>
      </c>
      <c r="R613" s="236">
        <v>54563231.380000003</v>
      </c>
      <c r="S613" s="236">
        <v>49008175.850000001</v>
      </c>
      <c r="T613" s="236">
        <v>3764123.89</v>
      </c>
      <c r="U613" s="237"/>
      <c r="V613" s="237"/>
      <c r="W613" s="237"/>
      <c r="X613" s="237"/>
    </row>
    <row r="614" spans="1:24" ht="15" hidden="1" customHeight="1" outlineLevel="2" x14ac:dyDescent="0.2">
      <c r="A614" s="234">
        <v>560</v>
      </c>
      <c r="B614" s="235" t="s">
        <v>1204</v>
      </c>
      <c r="C614" s="235" t="s">
        <v>1336</v>
      </c>
      <c r="D614" s="235" t="s">
        <v>1337</v>
      </c>
      <c r="E614" s="235" t="s">
        <v>1346</v>
      </c>
      <c r="F614" s="235" t="s">
        <v>1347</v>
      </c>
      <c r="G614" s="236">
        <v>51457356.060000002</v>
      </c>
      <c r="H614" s="236">
        <v>27024658.09</v>
      </c>
      <c r="I614" s="236">
        <v>24432697.969999999</v>
      </c>
      <c r="J614" s="236">
        <v>2200000</v>
      </c>
      <c r="K614" s="236">
        <v>22232697.969999999</v>
      </c>
      <c r="L614" s="236">
        <v>10304473.289999999</v>
      </c>
      <c r="M614" s="236">
        <v>5412840.79</v>
      </c>
      <c r="N614" s="236">
        <v>4891632.5</v>
      </c>
      <c r="O614" s="236">
        <v>33483380.670000002</v>
      </c>
      <c r="P614" s="236">
        <v>16994837.120000001</v>
      </c>
      <c r="Q614" s="236">
        <v>16488543.550000001</v>
      </c>
      <c r="R614" s="236">
        <v>45812874.020000003</v>
      </c>
      <c r="S614" s="236">
        <v>39807852.299999997</v>
      </c>
      <c r="T614" s="236">
        <v>4148833.63</v>
      </c>
      <c r="U614" s="237"/>
      <c r="V614" s="237"/>
      <c r="W614" s="237"/>
      <c r="X614" s="237"/>
    </row>
    <row r="615" spans="1:24" ht="15" hidden="1" customHeight="1" outlineLevel="2" x14ac:dyDescent="0.2">
      <c r="A615" s="234">
        <v>561</v>
      </c>
      <c r="B615" s="235" t="s">
        <v>1204</v>
      </c>
      <c r="C615" s="235" t="s">
        <v>1336</v>
      </c>
      <c r="D615" s="235" t="s">
        <v>1337</v>
      </c>
      <c r="E615" s="235" t="s">
        <v>1348</v>
      </c>
      <c r="F615" s="235" t="s">
        <v>1349</v>
      </c>
      <c r="G615" s="236">
        <v>49227558.869999997</v>
      </c>
      <c r="H615" s="236">
        <v>20834714.739999998</v>
      </c>
      <c r="I615" s="236">
        <v>28392844.129999999</v>
      </c>
      <c r="J615" s="236">
        <v>1900000</v>
      </c>
      <c r="K615" s="236">
        <v>26492844.129999999</v>
      </c>
      <c r="L615" s="236">
        <v>9857950.4399999995</v>
      </c>
      <c r="M615" s="236">
        <v>4170530.5</v>
      </c>
      <c r="N615" s="236">
        <v>5687419.9400000004</v>
      </c>
      <c r="O615" s="236">
        <v>11751976.130000001</v>
      </c>
      <c r="P615" s="236">
        <v>4891030.76</v>
      </c>
      <c r="Q615" s="236">
        <v>6860945.3700000001</v>
      </c>
      <c r="R615" s="236">
        <v>40941209.439999998</v>
      </c>
      <c r="S615" s="236">
        <v>36254253.359999999</v>
      </c>
      <c r="T615" s="236">
        <v>2167533</v>
      </c>
      <c r="U615" s="237"/>
      <c r="V615" s="237"/>
      <c r="W615" s="237"/>
      <c r="X615" s="237"/>
    </row>
    <row r="616" spans="1:24" ht="15" hidden="1" customHeight="1" outlineLevel="2" x14ac:dyDescent="0.2">
      <c r="A616" s="234">
        <v>562</v>
      </c>
      <c r="B616" s="235" t="s">
        <v>1204</v>
      </c>
      <c r="C616" s="235" t="s">
        <v>1336</v>
      </c>
      <c r="D616" s="235" t="s">
        <v>1337</v>
      </c>
      <c r="E616" s="235" t="s">
        <v>1350</v>
      </c>
      <c r="F616" s="235" t="s">
        <v>1351</v>
      </c>
      <c r="G616" s="236">
        <v>19805857.77</v>
      </c>
      <c r="H616" s="236">
        <v>10424257.810000001</v>
      </c>
      <c r="I616" s="236">
        <v>9381599.9600000009</v>
      </c>
      <c r="J616" s="236">
        <v>900000</v>
      </c>
      <c r="K616" s="236">
        <v>8481599.9600000009</v>
      </c>
      <c r="L616" s="236">
        <v>3954086.06</v>
      </c>
      <c r="M616" s="236">
        <v>2081803.53</v>
      </c>
      <c r="N616" s="236">
        <v>1872282.53</v>
      </c>
      <c r="O616" s="236">
        <v>5258255.82</v>
      </c>
      <c r="P616" s="236">
        <v>2734081.66</v>
      </c>
      <c r="Q616" s="236">
        <v>2524174.16</v>
      </c>
      <c r="R616" s="236">
        <v>13778056.65</v>
      </c>
      <c r="S616" s="236">
        <v>13778056.65</v>
      </c>
      <c r="T616" s="236">
        <v>2604429</v>
      </c>
      <c r="U616" s="237"/>
      <c r="V616" s="237"/>
      <c r="W616" s="237"/>
      <c r="X616" s="237"/>
    </row>
    <row r="617" spans="1:24" ht="15" hidden="1" customHeight="1" outlineLevel="2" x14ac:dyDescent="0.2">
      <c r="A617" s="234">
        <v>563</v>
      </c>
      <c r="B617" s="235" t="s">
        <v>1204</v>
      </c>
      <c r="C617" s="235" t="s">
        <v>1336</v>
      </c>
      <c r="D617" s="235" t="s">
        <v>1337</v>
      </c>
      <c r="E617" s="235" t="s">
        <v>1352</v>
      </c>
      <c r="F617" s="235" t="s">
        <v>1353</v>
      </c>
      <c r="G617" s="236">
        <v>96035671.980000004</v>
      </c>
      <c r="H617" s="236">
        <v>36345235.530000001</v>
      </c>
      <c r="I617" s="236">
        <v>59690436.450000003</v>
      </c>
      <c r="J617" s="236">
        <v>3000000</v>
      </c>
      <c r="K617" s="236">
        <v>56690436.450000003</v>
      </c>
      <c r="L617" s="236">
        <v>19231400.370000001</v>
      </c>
      <c r="M617" s="236">
        <v>7281020.0099999998</v>
      </c>
      <c r="N617" s="236">
        <v>11950380.359999999</v>
      </c>
      <c r="O617" s="236">
        <v>86413326.760000005</v>
      </c>
      <c r="P617" s="236">
        <v>31204371.460000001</v>
      </c>
      <c r="Q617" s="236">
        <v>55208955.299999997</v>
      </c>
      <c r="R617" s="236">
        <v>126849772.11</v>
      </c>
      <c r="S617" s="236">
        <v>117148240.28</v>
      </c>
      <c r="T617" s="236">
        <v>5947480</v>
      </c>
      <c r="U617" s="237"/>
      <c r="V617" s="237"/>
      <c r="W617" s="237"/>
      <c r="X617" s="237"/>
    </row>
    <row r="618" spans="1:24" ht="15" hidden="1" customHeight="1" outlineLevel="2" x14ac:dyDescent="0.2">
      <c r="A618" s="234">
        <v>564</v>
      </c>
      <c r="B618" s="235" t="s">
        <v>1204</v>
      </c>
      <c r="C618" s="235" t="s">
        <v>1336</v>
      </c>
      <c r="D618" s="235" t="s">
        <v>1337</v>
      </c>
      <c r="E618" s="235" t="s">
        <v>1354</v>
      </c>
      <c r="F618" s="235" t="s">
        <v>1355</v>
      </c>
      <c r="G618" s="236">
        <v>42428823.450000003</v>
      </c>
      <c r="H618" s="236">
        <v>17417621.07</v>
      </c>
      <c r="I618" s="236">
        <v>25011202.379999999</v>
      </c>
      <c r="J618" s="236">
        <v>2000000</v>
      </c>
      <c r="K618" s="236">
        <v>23011202.379999999</v>
      </c>
      <c r="L618" s="236">
        <v>8496485.4600000009</v>
      </c>
      <c r="M618" s="236">
        <v>3487248.2</v>
      </c>
      <c r="N618" s="236">
        <v>5009237.26</v>
      </c>
      <c r="O618" s="236">
        <v>14172479.74</v>
      </c>
      <c r="P618" s="236">
        <v>5695040.7300000004</v>
      </c>
      <c r="Q618" s="236">
        <v>8477439.0099999998</v>
      </c>
      <c r="R618" s="236">
        <v>38497878.649999999</v>
      </c>
      <c r="S618" s="236">
        <v>35425794.219999999</v>
      </c>
      <c r="T618" s="236">
        <v>1550042</v>
      </c>
      <c r="U618" s="237"/>
      <c r="V618" s="237"/>
      <c r="W618" s="237"/>
      <c r="X618" s="237"/>
    </row>
    <row r="619" spans="1:24" ht="15" hidden="1" customHeight="1" outlineLevel="2" x14ac:dyDescent="0.2">
      <c r="A619" s="234">
        <v>565</v>
      </c>
      <c r="B619" s="235" t="s">
        <v>1204</v>
      </c>
      <c r="C619" s="235" t="s">
        <v>1336</v>
      </c>
      <c r="D619" s="235" t="s">
        <v>1337</v>
      </c>
      <c r="E619" s="235" t="s">
        <v>1356</v>
      </c>
      <c r="F619" s="235" t="s">
        <v>1357</v>
      </c>
      <c r="G619" s="236">
        <v>64179075.759999998</v>
      </c>
      <c r="H619" s="236">
        <v>26468920.25</v>
      </c>
      <c r="I619" s="236">
        <v>37710155.509999998</v>
      </c>
      <c r="J619" s="236">
        <v>1800000</v>
      </c>
      <c r="K619" s="236">
        <v>35910155.509999998</v>
      </c>
      <c r="L619" s="236">
        <v>12850898.619999999</v>
      </c>
      <c r="M619" s="236">
        <v>5300467.07</v>
      </c>
      <c r="N619" s="236">
        <v>7550431.5499999998</v>
      </c>
      <c r="O619" s="236">
        <v>25002637.739999998</v>
      </c>
      <c r="P619" s="236">
        <v>9999462.6799999997</v>
      </c>
      <c r="Q619" s="236">
        <v>15003175.060000001</v>
      </c>
      <c r="R619" s="236">
        <v>60263762.119999997</v>
      </c>
      <c r="S619" s="236">
        <v>60263762.119999997</v>
      </c>
      <c r="T619" s="236">
        <v>3411679.38</v>
      </c>
      <c r="U619" s="237"/>
      <c r="V619" s="237"/>
      <c r="W619" s="237"/>
      <c r="X619" s="237"/>
    </row>
    <row r="620" spans="1:24" ht="15" hidden="1" customHeight="1" outlineLevel="2" x14ac:dyDescent="0.2">
      <c r="A620" s="234">
        <v>566</v>
      </c>
      <c r="B620" s="235" t="s">
        <v>1204</v>
      </c>
      <c r="C620" s="235" t="s">
        <v>1336</v>
      </c>
      <c r="D620" s="235" t="s">
        <v>1337</v>
      </c>
      <c r="E620" s="235" t="s">
        <v>1358</v>
      </c>
      <c r="F620" s="235" t="s">
        <v>1359</v>
      </c>
      <c r="G620" s="236">
        <v>64259954.969999999</v>
      </c>
      <c r="H620" s="236">
        <v>30012657.710000001</v>
      </c>
      <c r="I620" s="236">
        <v>34247297.259999998</v>
      </c>
      <c r="J620" s="236">
        <v>2900000</v>
      </c>
      <c r="K620" s="236">
        <v>31347297.260000002</v>
      </c>
      <c r="L620" s="236">
        <v>12868227.99</v>
      </c>
      <c r="M620" s="236">
        <v>6010793.7999999998</v>
      </c>
      <c r="N620" s="236">
        <v>6857434.1900000004</v>
      </c>
      <c r="O620" s="236">
        <v>33915516.780000001</v>
      </c>
      <c r="P620" s="236">
        <v>15615670.49</v>
      </c>
      <c r="Q620" s="236">
        <v>18299846.289999999</v>
      </c>
      <c r="R620" s="236">
        <v>59404577.740000002</v>
      </c>
      <c r="S620" s="236">
        <v>56581134.960000001</v>
      </c>
      <c r="T620" s="236">
        <v>4147613.5</v>
      </c>
      <c r="U620" s="237"/>
      <c r="V620" s="237"/>
      <c r="W620" s="237"/>
      <c r="X620" s="237"/>
    </row>
    <row r="621" spans="1:24" ht="15" hidden="1" customHeight="1" outlineLevel="2" x14ac:dyDescent="0.2">
      <c r="A621" s="234">
        <v>567</v>
      </c>
      <c r="B621" s="235" t="s">
        <v>1204</v>
      </c>
      <c r="C621" s="235" t="s">
        <v>1336</v>
      </c>
      <c r="D621" s="235" t="s">
        <v>1337</v>
      </c>
      <c r="E621" s="235" t="s">
        <v>1360</v>
      </c>
      <c r="F621" s="235" t="s">
        <v>1361</v>
      </c>
      <c r="G621" s="236">
        <v>37612243.509999998</v>
      </c>
      <c r="H621" s="236">
        <v>14327529.42</v>
      </c>
      <c r="I621" s="236">
        <v>23284714.09</v>
      </c>
      <c r="J621" s="236">
        <v>2800000</v>
      </c>
      <c r="K621" s="236">
        <v>20484714.09</v>
      </c>
      <c r="L621" s="236">
        <v>7531952.4400000004</v>
      </c>
      <c r="M621" s="236">
        <v>2868194.82</v>
      </c>
      <c r="N621" s="236">
        <v>4663757.62</v>
      </c>
      <c r="O621" s="236">
        <v>13903729.640000001</v>
      </c>
      <c r="P621" s="236">
        <v>5212047.76</v>
      </c>
      <c r="Q621" s="236">
        <v>8691681.8800000008</v>
      </c>
      <c r="R621" s="236">
        <v>36640153.590000004</v>
      </c>
      <c r="S621" s="236">
        <v>33098678.140000001</v>
      </c>
      <c r="T621" s="236">
        <v>1724838</v>
      </c>
      <c r="U621" s="237"/>
      <c r="V621" s="237"/>
      <c r="W621" s="237"/>
      <c r="X621" s="237"/>
    </row>
    <row r="622" spans="1:24" ht="15" hidden="1" customHeight="1" outlineLevel="2" x14ac:dyDescent="0.2">
      <c r="A622" s="234">
        <v>568</v>
      </c>
      <c r="B622" s="235" t="s">
        <v>1204</v>
      </c>
      <c r="C622" s="235" t="s">
        <v>1336</v>
      </c>
      <c r="D622" s="235" t="s">
        <v>1337</v>
      </c>
      <c r="E622" s="235" t="s">
        <v>1362</v>
      </c>
      <c r="F622" s="235" t="s">
        <v>1363</v>
      </c>
      <c r="G622" s="236">
        <v>27000098.440000001</v>
      </c>
      <c r="H622" s="236">
        <v>13489821.07</v>
      </c>
      <c r="I622" s="236">
        <v>13510277.369999999</v>
      </c>
      <c r="J622" s="236">
        <v>1700000</v>
      </c>
      <c r="K622" s="236">
        <v>11810277.369999999</v>
      </c>
      <c r="L622" s="236">
        <v>5406841.9900000002</v>
      </c>
      <c r="M622" s="236">
        <v>2701413.75</v>
      </c>
      <c r="N622" s="236">
        <v>2705428.24</v>
      </c>
      <c r="O622" s="236">
        <v>11307122.66</v>
      </c>
      <c r="P622" s="236">
        <v>5368332.18</v>
      </c>
      <c r="Q622" s="236">
        <v>5938790.4800000004</v>
      </c>
      <c r="R622" s="236">
        <v>22154496.09</v>
      </c>
      <c r="S622" s="236">
        <v>20859686.780000001</v>
      </c>
      <c r="T622" s="236">
        <v>1108483</v>
      </c>
      <c r="U622" s="237"/>
      <c r="V622" s="237"/>
      <c r="W622" s="237"/>
      <c r="X622" s="237"/>
    </row>
    <row r="623" spans="1:24" ht="15" hidden="1" customHeight="1" outlineLevel="2" x14ac:dyDescent="0.2">
      <c r="A623" s="234">
        <v>569</v>
      </c>
      <c r="B623" s="235" t="s">
        <v>1204</v>
      </c>
      <c r="C623" s="235" t="s">
        <v>1336</v>
      </c>
      <c r="D623" s="235" t="s">
        <v>1337</v>
      </c>
      <c r="E623" s="235" t="s">
        <v>1364</v>
      </c>
      <c r="F623" s="235" t="s">
        <v>1365</v>
      </c>
      <c r="G623" s="236">
        <v>36335337.390000001</v>
      </c>
      <c r="H623" s="236">
        <v>19146250.25</v>
      </c>
      <c r="I623" s="236">
        <v>17189087.140000001</v>
      </c>
      <c r="J623" s="236">
        <v>1600000</v>
      </c>
      <c r="K623" s="236">
        <v>15589087.140000001</v>
      </c>
      <c r="L623" s="236">
        <v>7272883.9400000004</v>
      </c>
      <c r="M623" s="236">
        <v>3832368.33</v>
      </c>
      <c r="N623" s="236">
        <v>3440515.61</v>
      </c>
      <c r="O623" s="236">
        <v>15879231.119999999</v>
      </c>
      <c r="P623" s="236">
        <v>8204199.4199999999</v>
      </c>
      <c r="Q623" s="236">
        <v>7675031.7000000002</v>
      </c>
      <c r="R623" s="236">
        <v>28304634.449999999</v>
      </c>
      <c r="S623" s="236">
        <v>28304634.449999999</v>
      </c>
      <c r="T623" s="236">
        <v>1805510</v>
      </c>
      <c r="U623" s="237"/>
      <c r="V623" s="237"/>
      <c r="W623" s="237"/>
      <c r="X623" s="237"/>
    </row>
    <row r="624" spans="1:24" ht="15" hidden="1" customHeight="1" outlineLevel="2" x14ac:dyDescent="0.2">
      <c r="A624" s="234">
        <v>570</v>
      </c>
      <c r="B624" s="235" t="s">
        <v>1204</v>
      </c>
      <c r="C624" s="235" t="s">
        <v>1336</v>
      </c>
      <c r="D624" s="235" t="s">
        <v>1337</v>
      </c>
      <c r="E624" s="235" t="s">
        <v>1366</v>
      </c>
      <c r="F624" s="235" t="s">
        <v>1367</v>
      </c>
      <c r="G624" s="236">
        <v>44995849.359999999</v>
      </c>
      <c r="H624" s="236">
        <v>17495656.77</v>
      </c>
      <c r="I624" s="236">
        <v>27500192.59</v>
      </c>
      <c r="J624" s="236">
        <v>2900000</v>
      </c>
      <c r="K624" s="236">
        <v>24600192.59</v>
      </c>
      <c r="L624" s="236">
        <v>9010539.2799999993</v>
      </c>
      <c r="M624" s="236">
        <v>3503658.69</v>
      </c>
      <c r="N624" s="236">
        <v>5506880.5899999999</v>
      </c>
      <c r="O624" s="236">
        <v>10916703.529999999</v>
      </c>
      <c r="P624" s="236">
        <v>4152577.54</v>
      </c>
      <c r="Q624" s="236">
        <v>6764125.9900000002</v>
      </c>
      <c r="R624" s="236">
        <v>39771199.170000002</v>
      </c>
      <c r="S624" s="236">
        <v>36874172.780000001</v>
      </c>
      <c r="T624" s="236">
        <v>1653354</v>
      </c>
      <c r="U624" s="237"/>
      <c r="V624" s="237"/>
      <c r="W624" s="237"/>
      <c r="X624" s="237"/>
    </row>
    <row r="625" spans="1:24" ht="15" hidden="1" customHeight="1" outlineLevel="2" x14ac:dyDescent="0.2">
      <c r="A625" s="234">
        <v>571</v>
      </c>
      <c r="B625" s="235" t="s">
        <v>1204</v>
      </c>
      <c r="C625" s="235" t="s">
        <v>1336</v>
      </c>
      <c r="D625" s="235" t="s">
        <v>1337</v>
      </c>
      <c r="E625" s="235" t="s">
        <v>1368</v>
      </c>
      <c r="F625" s="235" t="s">
        <v>1369</v>
      </c>
      <c r="G625" s="236">
        <v>39590141.07</v>
      </c>
      <c r="H625" s="236">
        <v>14524772.289999999</v>
      </c>
      <c r="I625" s="236">
        <v>25065368.780000001</v>
      </c>
      <c r="J625" s="236">
        <v>2000000</v>
      </c>
      <c r="K625" s="236">
        <v>23065368.780000001</v>
      </c>
      <c r="L625" s="236">
        <v>7928031.7199999997</v>
      </c>
      <c r="M625" s="236">
        <v>2907622</v>
      </c>
      <c r="N625" s="236">
        <v>5020409.72</v>
      </c>
      <c r="O625" s="236">
        <v>13253994.74</v>
      </c>
      <c r="P625" s="236">
        <v>4797131.71</v>
      </c>
      <c r="Q625" s="236">
        <v>8456863.0299999993</v>
      </c>
      <c r="R625" s="236">
        <v>38542641.530000001</v>
      </c>
      <c r="S625" s="236">
        <v>36690893.68</v>
      </c>
      <c r="T625" s="236">
        <v>1563856</v>
      </c>
      <c r="U625" s="237"/>
      <c r="V625" s="237"/>
      <c r="W625" s="237"/>
      <c r="X625" s="237"/>
    </row>
    <row r="626" spans="1:24" ht="15" hidden="1" customHeight="1" outlineLevel="2" x14ac:dyDescent="0.2">
      <c r="A626" s="234">
        <v>572</v>
      </c>
      <c r="B626" s="235" t="s">
        <v>1204</v>
      </c>
      <c r="C626" s="235" t="s">
        <v>1336</v>
      </c>
      <c r="D626" s="235" t="s">
        <v>1337</v>
      </c>
      <c r="E626" s="235" t="s">
        <v>1370</v>
      </c>
      <c r="F626" s="235" t="s">
        <v>1371</v>
      </c>
      <c r="G626" s="236">
        <v>129211223.38</v>
      </c>
      <c r="H626" s="236">
        <v>53380765.549999997</v>
      </c>
      <c r="I626" s="236">
        <v>75830457.829999998</v>
      </c>
      <c r="J626" s="236">
        <v>2800000</v>
      </c>
      <c r="K626" s="236">
        <v>73030457.829999998</v>
      </c>
      <c r="L626" s="236">
        <v>25802693.079999998</v>
      </c>
      <c r="M626" s="236">
        <v>10656378.390000001</v>
      </c>
      <c r="N626" s="236">
        <v>15146314.689999999</v>
      </c>
      <c r="O626" s="236">
        <v>115983777.69</v>
      </c>
      <c r="P626" s="236">
        <v>45822427.060000002</v>
      </c>
      <c r="Q626" s="236">
        <v>70161350.629999995</v>
      </c>
      <c r="R626" s="236">
        <v>161138123.15000001</v>
      </c>
      <c r="S626" s="236">
        <v>161138123.15000001</v>
      </c>
      <c r="T626" s="236">
        <v>4697391</v>
      </c>
      <c r="U626" s="237"/>
      <c r="V626" s="237"/>
      <c r="W626" s="237"/>
      <c r="X626" s="237"/>
    </row>
    <row r="627" spans="1:24" ht="15" hidden="1" customHeight="1" outlineLevel="2" x14ac:dyDescent="0.2">
      <c r="A627" s="234">
        <v>573</v>
      </c>
      <c r="B627" s="235" t="s">
        <v>1204</v>
      </c>
      <c r="C627" s="235" t="s">
        <v>1336</v>
      </c>
      <c r="D627" s="235" t="s">
        <v>1337</v>
      </c>
      <c r="E627" s="235" t="s">
        <v>1372</v>
      </c>
      <c r="F627" s="235" t="s">
        <v>1373</v>
      </c>
      <c r="G627" s="236">
        <v>39965691.229999997</v>
      </c>
      <c r="H627" s="236">
        <v>15520661.800000001</v>
      </c>
      <c r="I627" s="236">
        <v>24445029.43</v>
      </c>
      <c r="J627" s="236">
        <v>2000000</v>
      </c>
      <c r="K627" s="236">
        <v>22445029.43</v>
      </c>
      <c r="L627" s="236">
        <v>8003236.6500000004</v>
      </c>
      <c r="M627" s="236">
        <v>3107628.99</v>
      </c>
      <c r="N627" s="236">
        <v>4895607.66</v>
      </c>
      <c r="O627" s="236">
        <v>8579212.4299999997</v>
      </c>
      <c r="P627" s="236">
        <v>3225640.21</v>
      </c>
      <c r="Q627" s="236">
        <v>5353572.22</v>
      </c>
      <c r="R627" s="236">
        <v>34694209.310000002</v>
      </c>
      <c r="S627" s="236">
        <v>31609200.859999999</v>
      </c>
      <c r="T627" s="236">
        <v>1448378.14</v>
      </c>
      <c r="U627" s="237"/>
      <c r="V627" s="237"/>
      <c r="W627" s="237"/>
      <c r="X627" s="237"/>
    </row>
    <row r="628" spans="1:24" ht="15" hidden="1" customHeight="1" outlineLevel="1" x14ac:dyDescent="0.2">
      <c r="A628" s="239"/>
      <c r="B628" s="240"/>
      <c r="C628" s="241"/>
      <c r="D628" s="242" t="s">
        <v>1374</v>
      </c>
      <c r="E628" s="240"/>
      <c r="F628" s="240"/>
      <c r="G628" s="243">
        <f t="shared" ref="G628:T628" si="51">SUBTOTAL(9,G610:G627)</f>
        <v>0</v>
      </c>
      <c r="H628" s="243">
        <f t="shared" si="51"/>
        <v>0</v>
      </c>
      <c r="I628" s="243">
        <f t="shared" si="51"/>
        <v>0</v>
      </c>
      <c r="J628" s="243">
        <f t="shared" si="51"/>
        <v>0</v>
      </c>
      <c r="K628" s="243">
        <f t="shared" si="51"/>
        <v>0</v>
      </c>
      <c r="L628" s="243">
        <f t="shared" si="51"/>
        <v>0</v>
      </c>
      <c r="M628" s="243">
        <f t="shared" si="51"/>
        <v>0</v>
      </c>
      <c r="N628" s="243">
        <f t="shared" si="51"/>
        <v>0</v>
      </c>
      <c r="O628" s="243">
        <f t="shared" si="51"/>
        <v>0</v>
      </c>
      <c r="P628" s="243">
        <f t="shared" si="51"/>
        <v>0</v>
      </c>
      <c r="Q628" s="243">
        <f t="shared" si="51"/>
        <v>0</v>
      </c>
      <c r="R628" s="243">
        <f t="shared" si="51"/>
        <v>0</v>
      </c>
      <c r="S628" s="243">
        <f t="shared" si="51"/>
        <v>0</v>
      </c>
      <c r="T628" s="243">
        <f t="shared" si="51"/>
        <v>0</v>
      </c>
      <c r="U628" s="237"/>
      <c r="V628" s="237"/>
      <c r="W628" s="237"/>
      <c r="X628" s="237"/>
    </row>
    <row r="629" spans="1:24" ht="15" hidden="1" customHeight="1" outlineLevel="2" x14ac:dyDescent="0.2">
      <c r="A629" s="244">
        <v>574</v>
      </c>
      <c r="B629" s="245" t="s">
        <v>1204</v>
      </c>
      <c r="C629" s="235" t="s">
        <v>1375</v>
      </c>
      <c r="D629" s="245" t="s">
        <v>1376</v>
      </c>
      <c r="E629" s="245" t="s">
        <v>1377</v>
      </c>
      <c r="F629" s="245" t="s">
        <v>1378</v>
      </c>
      <c r="G629" s="246">
        <v>109009548.04000001</v>
      </c>
      <c r="H629" s="246">
        <v>68168259.280000001</v>
      </c>
      <c r="I629" s="246">
        <v>40841288.759999998</v>
      </c>
      <c r="J629" s="246">
        <v>1000000</v>
      </c>
      <c r="K629" s="246">
        <v>39841288.759999998</v>
      </c>
      <c r="L629" s="246">
        <v>21745877.539999999</v>
      </c>
      <c r="M629" s="246">
        <v>13596682.029999999</v>
      </c>
      <c r="N629" s="246">
        <v>8149195.5099999998</v>
      </c>
      <c r="O629" s="246">
        <v>210532924.30000001</v>
      </c>
      <c r="P629" s="246">
        <v>123623004.69</v>
      </c>
      <c r="Q629" s="246">
        <v>86909919.609999999</v>
      </c>
      <c r="R629" s="246">
        <v>135900403.88</v>
      </c>
      <c r="S629" s="246">
        <v>128746308.27</v>
      </c>
      <c r="T629" s="246">
        <v>6156566.8399999999</v>
      </c>
      <c r="U629" s="237"/>
      <c r="V629" s="237"/>
      <c r="W629" s="237"/>
      <c r="X629" s="237"/>
    </row>
    <row r="630" spans="1:24" ht="15" hidden="1" customHeight="1" outlineLevel="2" x14ac:dyDescent="0.2">
      <c r="A630" s="234">
        <v>575</v>
      </c>
      <c r="B630" s="235" t="s">
        <v>1204</v>
      </c>
      <c r="C630" s="235" t="s">
        <v>1375</v>
      </c>
      <c r="D630" s="235" t="s">
        <v>1376</v>
      </c>
      <c r="E630" s="235" t="s">
        <v>1379</v>
      </c>
      <c r="F630" s="235" t="s">
        <v>1380</v>
      </c>
      <c r="G630" s="236">
        <v>52096565.780000001</v>
      </c>
      <c r="H630" s="236">
        <v>20680336.329999998</v>
      </c>
      <c r="I630" s="236">
        <v>31416229.449999999</v>
      </c>
      <c r="J630" s="236">
        <v>1500000</v>
      </c>
      <c r="K630" s="236">
        <v>29916229.449999999</v>
      </c>
      <c r="L630" s="236">
        <v>10392534.970000001</v>
      </c>
      <c r="M630" s="236">
        <v>4124903.79</v>
      </c>
      <c r="N630" s="236">
        <v>6267631.1799999997</v>
      </c>
      <c r="O630" s="236">
        <v>7953322.6900000004</v>
      </c>
      <c r="P630" s="236">
        <v>3103445.88</v>
      </c>
      <c r="Q630" s="236">
        <v>4849876.8099999996</v>
      </c>
      <c r="R630" s="236">
        <v>42533737.439999998</v>
      </c>
      <c r="S630" s="236">
        <v>38667037.390000001</v>
      </c>
      <c r="T630" s="236">
        <v>2036399.64</v>
      </c>
      <c r="U630" s="237"/>
      <c r="V630" s="237"/>
      <c r="W630" s="237"/>
      <c r="X630" s="237"/>
    </row>
    <row r="631" spans="1:24" ht="15" hidden="1" customHeight="1" outlineLevel="2" x14ac:dyDescent="0.2">
      <c r="A631" s="234">
        <v>576</v>
      </c>
      <c r="B631" s="235" t="s">
        <v>1204</v>
      </c>
      <c r="C631" s="235" t="s">
        <v>1375</v>
      </c>
      <c r="D631" s="235" t="s">
        <v>1376</v>
      </c>
      <c r="E631" s="235" t="s">
        <v>1381</v>
      </c>
      <c r="F631" s="235" t="s">
        <v>1382</v>
      </c>
      <c r="G631" s="236">
        <v>56505119.539999999</v>
      </c>
      <c r="H631" s="236">
        <v>26686185.219999999</v>
      </c>
      <c r="I631" s="236">
        <v>29818934.32</v>
      </c>
      <c r="J631" s="236">
        <v>4500000</v>
      </c>
      <c r="K631" s="236">
        <v>25318934.32</v>
      </c>
      <c r="L631" s="236">
        <v>11271979.67</v>
      </c>
      <c r="M631" s="236">
        <v>5325402.82</v>
      </c>
      <c r="N631" s="236">
        <v>5946576.8499999996</v>
      </c>
      <c r="O631" s="236">
        <v>10798180.65</v>
      </c>
      <c r="P631" s="236">
        <v>4970375.96</v>
      </c>
      <c r="Q631" s="236">
        <v>5827804.6900000004</v>
      </c>
      <c r="R631" s="236">
        <v>41593315.859999999</v>
      </c>
      <c r="S631" s="236">
        <v>34856173.670000002</v>
      </c>
      <c r="T631" s="236">
        <v>2251892.7799999998</v>
      </c>
      <c r="U631" s="237"/>
      <c r="V631" s="237"/>
      <c r="W631" s="237"/>
      <c r="X631" s="237"/>
    </row>
    <row r="632" spans="1:24" ht="15" hidden="1" customHeight="1" outlineLevel="2" x14ac:dyDescent="0.2">
      <c r="A632" s="234">
        <v>577</v>
      </c>
      <c r="B632" s="235" t="s">
        <v>1204</v>
      </c>
      <c r="C632" s="235" t="s">
        <v>1375</v>
      </c>
      <c r="D632" s="235" t="s">
        <v>1376</v>
      </c>
      <c r="E632" s="235" t="s">
        <v>1383</v>
      </c>
      <c r="F632" s="235" t="s">
        <v>1384</v>
      </c>
      <c r="G632" s="236">
        <v>38402605</v>
      </c>
      <c r="H632" s="236">
        <v>17247714.039999999</v>
      </c>
      <c r="I632" s="236">
        <v>21154890.960000001</v>
      </c>
      <c r="J632" s="236">
        <v>2300000</v>
      </c>
      <c r="K632" s="236">
        <v>18854890.960000001</v>
      </c>
      <c r="L632" s="236">
        <v>7660781.6500000004</v>
      </c>
      <c r="M632" s="236">
        <v>3439663.2</v>
      </c>
      <c r="N632" s="236">
        <v>4221118.45</v>
      </c>
      <c r="O632" s="236">
        <v>12176635.039999999</v>
      </c>
      <c r="P632" s="236">
        <v>5311588.76</v>
      </c>
      <c r="Q632" s="236">
        <v>6865046.2800000003</v>
      </c>
      <c r="R632" s="236">
        <v>32241055.690000001</v>
      </c>
      <c r="S632" s="236">
        <v>24490811.07</v>
      </c>
      <c r="T632" s="236">
        <v>1348738.27</v>
      </c>
      <c r="U632" s="237"/>
      <c r="V632" s="237"/>
      <c r="W632" s="237"/>
      <c r="X632" s="237"/>
    </row>
    <row r="633" spans="1:24" ht="15" hidden="1" customHeight="1" outlineLevel="2" x14ac:dyDescent="0.2">
      <c r="A633" s="234">
        <v>578</v>
      </c>
      <c r="B633" s="235" t="s">
        <v>1204</v>
      </c>
      <c r="C633" s="235" t="s">
        <v>1375</v>
      </c>
      <c r="D633" s="235" t="s">
        <v>1376</v>
      </c>
      <c r="E633" s="235" t="s">
        <v>1385</v>
      </c>
      <c r="F633" s="235" t="s">
        <v>1386</v>
      </c>
      <c r="G633" s="236">
        <v>26942968.91</v>
      </c>
      <c r="H633" s="236">
        <v>12429391.359999999</v>
      </c>
      <c r="I633" s="236">
        <v>14513577.550000001</v>
      </c>
      <c r="J633" s="236">
        <v>1200000</v>
      </c>
      <c r="K633" s="236">
        <v>13313577.550000001</v>
      </c>
      <c r="L633" s="236">
        <v>5374215.2300000004</v>
      </c>
      <c r="M633" s="236">
        <v>2479907.09</v>
      </c>
      <c r="N633" s="236">
        <v>2894308.14</v>
      </c>
      <c r="O633" s="236">
        <v>8216018.7699999996</v>
      </c>
      <c r="P633" s="236">
        <v>3750649.55</v>
      </c>
      <c r="Q633" s="236">
        <v>4465369.22</v>
      </c>
      <c r="R633" s="236">
        <v>21873254.91</v>
      </c>
      <c r="S633" s="236">
        <v>21873254.91</v>
      </c>
      <c r="T633" s="236">
        <v>905680.41</v>
      </c>
      <c r="U633" s="237"/>
      <c r="V633" s="237"/>
      <c r="W633" s="237"/>
      <c r="X633" s="237"/>
    </row>
    <row r="634" spans="1:24" ht="15" hidden="1" customHeight="1" outlineLevel="2" x14ac:dyDescent="0.2">
      <c r="A634" s="234">
        <v>579</v>
      </c>
      <c r="B634" s="235" t="s">
        <v>1204</v>
      </c>
      <c r="C634" s="235" t="s">
        <v>1375</v>
      </c>
      <c r="D634" s="235" t="s">
        <v>1376</v>
      </c>
      <c r="E634" s="235" t="s">
        <v>1387</v>
      </c>
      <c r="F634" s="235" t="s">
        <v>1388</v>
      </c>
      <c r="G634" s="236">
        <v>44831095.030000001</v>
      </c>
      <c r="H634" s="236">
        <v>28138744.27</v>
      </c>
      <c r="I634" s="236">
        <v>16692350.76</v>
      </c>
      <c r="J634" s="236">
        <v>2500000</v>
      </c>
      <c r="K634" s="236">
        <v>14192350.76</v>
      </c>
      <c r="L634" s="236">
        <v>8943175.3399999999</v>
      </c>
      <c r="M634" s="236">
        <v>5614997.1600000001</v>
      </c>
      <c r="N634" s="236">
        <v>3328178.18</v>
      </c>
      <c r="O634" s="236">
        <v>14211769.310000001</v>
      </c>
      <c r="P634" s="236">
        <v>8751914.5700000003</v>
      </c>
      <c r="Q634" s="236">
        <v>5459854.7400000002</v>
      </c>
      <c r="R634" s="236">
        <v>25480383.68</v>
      </c>
      <c r="S634" s="236">
        <v>23334103.899999999</v>
      </c>
      <c r="T634" s="236">
        <v>4331160.28</v>
      </c>
      <c r="U634" s="237"/>
      <c r="V634" s="237"/>
      <c r="W634" s="237"/>
      <c r="X634" s="237"/>
    </row>
    <row r="635" spans="1:24" ht="15" hidden="1" customHeight="1" outlineLevel="2" x14ac:dyDescent="0.2">
      <c r="A635" s="234">
        <v>580</v>
      </c>
      <c r="B635" s="235" t="s">
        <v>1204</v>
      </c>
      <c r="C635" s="235" t="s">
        <v>1375</v>
      </c>
      <c r="D635" s="235" t="s">
        <v>1376</v>
      </c>
      <c r="E635" s="235" t="s">
        <v>1389</v>
      </c>
      <c r="F635" s="235" t="s">
        <v>1390</v>
      </c>
      <c r="G635" s="236">
        <v>65776185.630000003</v>
      </c>
      <c r="H635" s="236">
        <v>33448362.039999999</v>
      </c>
      <c r="I635" s="236">
        <v>32327823.59</v>
      </c>
      <c r="J635" s="236">
        <v>3600000</v>
      </c>
      <c r="K635" s="236">
        <v>28727823.59</v>
      </c>
      <c r="L635" s="236">
        <v>13121427.460000001</v>
      </c>
      <c r="M635" s="236">
        <v>6673395.8300000001</v>
      </c>
      <c r="N635" s="236">
        <v>6448031.6299999999</v>
      </c>
      <c r="O635" s="236">
        <v>15663736.220000001</v>
      </c>
      <c r="P635" s="236">
        <v>7750522.1299999999</v>
      </c>
      <c r="Q635" s="236">
        <v>7913214.0899999999</v>
      </c>
      <c r="R635" s="236">
        <v>46689069.310000002</v>
      </c>
      <c r="S635" s="236">
        <v>45321844.409999996</v>
      </c>
      <c r="T635" s="236">
        <v>2986393.44</v>
      </c>
      <c r="U635" s="237"/>
      <c r="V635" s="237"/>
      <c r="W635" s="237"/>
      <c r="X635" s="237"/>
    </row>
    <row r="636" spans="1:24" ht="15" hidden="1" customHeight="1" outlineLevel="2" x14ac:dyDescent="0.2">
      <c r="A636" s="234">
        <v>581</v>
      </c>
      <c r="B636" s="235" t="s">
        <v>1204</v>
      </c>
      <c r="C636" s="235" t="s">
        <v>1375</v>
      </c>
      <c r="D636" s="235" t="s">
        <v>1376</v>
      </c>
      <c r="E636" s="235" t="s">
        <v>1391</v>
      </c>
      <c r="F636" s="235" t="s">
        <v>1392</v>
      </c>
      <c r="G636" s="236">
        <v>64424894.969999999</v>
      </c>
      <c r="H636" s="236">
        <v>28601986.350000001</v>
      </c>
      <c r="I636" s="236">
        <v>35822908.619999997</v>
      </c>
      <c r="J636" s="236">
        <v>3600000</v>
      </c>
      <c r="K636" s="236">
        <v>32222908.620000001</v>
      </c>
      <c r="L636" s="236">
        <v>12851863.91</v>
      </c>
      <c r="M636" s="236">
        <v>5707244.7699999996</v>
      </c>
      <c r="N636" s="236">
        <v>7144619.1399999997</v>
      </c>
      <c r="O636" s="236">
        <v>29182325.09</v>
      </c>
      <c r="P636" s="236">
        <v>12663976.880000001</v>
      </c>
      <c r="Q636" s="236">
        <v>16518348.210000001</v>
      </c>
      <c r="R636" s="236">
        <v>59485875.969999999</v>
      </c>
      <c r="S636" s="236">
        <v>58889415.840000004</v>
      </c>
      <c r="T636" s="236">
        <v>3316168.13</v>
      </c>
      <c r="U636" s="237"/>
      <c r="V636" s="237"/>
      <c r="W636" s="237"/>
      <c r="X636" s="237"/>
    </row>
    <row r="637" spans="1:24" ht="15" hidden="1" customHeight="1" outlineLevel="2" x14ac:dyDescent="0.2">
      <c r="A637" s="234">
        <v>582</v>
      </c>
      <c r="B637" s="235" t="s">
        <v>1204</v>
      </c>
      <c r="C637" s="235" t="s">
        <v>1375</v>
      </c>
      <c r="D637" s="235" t="s">
        <v>1376</v>
      </c>
      <c r="E637" s="235" t="s">
        <v>1393</v>
      </c>
      <c r="F637" s="235" t="s">
        <v>1394</v>
      </c>
      <c r="G637" s="236">
        <v>49960024.149999999</v>
      </c>
      <c r="H637" s="236">
        <v>20862117.949999999</v>
      </c>
      <c r="I637" s="236">
        <v>29097906.199999999</v>
      </c>
      <c r="J637" s="236">
        <v>1800000</v>
      </c>
      <c r="K637" s="236">
        <v>27297906.199999999</v>
      </c>
      <c r="L637" s="236">
        <v>9966324.8399999999</v>
      </c>
      <c r="M637" s="236">
        <v>4162351</v>
      </c>
      <c r="N637" s="236">
        <v>5803973.8399999999</v>
      </c>
      <c r="O637" s="236">
        <v>11252098.25</v>
      </c>
      <c r="P637" s="236">
        <v>4600805.05</v>
      </c>
      <c r="Q637" s="236">
        <v>6651293.2000000002</v>
      </c>
      <c r="R637" s="236">
        <v>41553173.240000002</v>
      </c>
      <c r="S637" s="236">
        <v>34706158.960000001</v>
      </c>
      <c r="T637" s="236">
        <v>1929176.84</v>
      </c>
      <c r="U637" s="237"/>
      <c r="V637" s="237"/>
      <c r="W637" s="237"/>
      <c r="X637" s="237"/>
    </row>
    <row r="638" spans="1:24" ht="15" hidden="1" customHeight="1" outlineLevel="2" x14ac:dyDescent="0.2">
      <c r="A638" s="234">
        <v>583</v>
      </c>
      <c r="B638" s="235" t="s">
        <v>1204</v>
      </c>
      <c r="C638" s="235" t="s">
        <v>1375</v>
      </c>
      <c r="D638" s="235" t="s">
        <v>1376</v>
      </c>
      <c r="E638" s="235" t="s">
        <v>1395</v>
      </c>
      <c r="F638" s="235" t="s">
        <v>1396</v>
      </c>
      <c r="G638" s="236">
        <v>55338895.100000001</v>
      </c>
      <c r="H638" s="236">
        <v>22010060.600000001</v>
      </c>
      <c r="I638" s="236">
        <v>33328834.5</v>
      </c>
      <c r="J638" s="236">
        <v>3200000</v>
      </c>
      <c r="K638" s="236">
        <v>30128834.5</v>
      </c>
      <c r="L638" s="236">
        <v>11039334.23</v>
      </c>
      <c r="M638" s="236">
        <v>4390432.96</v>
      </c>
      <c r="N638" s="236">
        <v>6648901.2699999996</v>
      </c>
      <c r="O638" s="236">
        <v>14719383.859999999</v>
      </c>
      <c r="P638" s="236">
        <v>5763850.4400000004</v>
      </c>
      <c r="Q638" s="236">
        <v>8955533.4199999999</v>
      </c>
      <c r="R638" s="236">
        <v>48933269.189999998</v>
      </c>
      <c r="S638" s="236">
        <v>43365508.409999996</v>
      </c>
      <c r="T638" s="236">
        <v>1991733.67</v>
      </c>
      <c r="U638" s="237"/>
      <c r="V638" s="237"/>
      <c r="W638" s="237"/>
      <c r="X638" s="237"/>
    </row>
    <row r="639" spans="1:24" ht="15" hidden="1" customHeight="1" outlineLevel="2" x14ac:dyDescent="0.2">
      <c r="A639" s="234">
        <v>584</v>
      </c>
      <c r="B639" s="235" t="s">
        <v>1204</v>
      </c>
      <c r="C639" s="235" t="s">
        <v>1375</v>
      </c>
      <c r="D639" s="235" t="s">
        <v>1376</v>
      </c>
      <c r="E639" s="235" t="s">
        <v>1397</v>
      </c>
      <c r="F639" s="235" t="s">
        <v>1398</v>
      </c>
      <c r="G639" s="236">
        <v>70994830.890000001</v>
      </c>
      <c r="H639" s="236">
        <v>42308191.450000003</v>
      </c>
      <c r="I639" s="236">
        <v>28686639.440000001</v>
      </c>
      <c r="J639" s="236">
        <v>6000000</v>
      </c>
      <c r="K639" s="236">
        <v>22686639.440000001</v>
      </c>
      <c r="L639" s="236">
        <v>14162474.08</v>
      </c>
      <c r="M639" s="236">
        <v>8440741.6699999999</v>
      </c>
      <c r="N639" s="236">
        <v>5721732.4100000001</v>
      </c>
      <c r="O639" s="236">
        <v>41687965.490000002</v>
      </c>
      <c r="P639" s="236">
        <v>23881850.879999999</v>
      </c>
      <c r="Q639" s="236">
        <v>17806114.609999999</v>
      </c>
      <c r="R639" s="236">
        <v>52214486.460000001</v>
      </c>
      <c r="S639" s="236">
        <v>51586167.869999997</v>
      </c>
      <c r="T639" s="236">
        <v>4359581.1100000003</v>
      </c>
      <c r="U639" s="237"/>
      <c r="V639" s="237"/>
      <c r="W639" s="237"/>
      <c r="X639" s="237"/>
    </row>
    <row r="640" spans="1:24" ht="15" hidden="1" customHeight="1" outlineLevel="2" x14ac:dyDescent="0.2">
      <c r="A640" s="234">
        <v>585</v>
      </c>
      <c r="B640" s="235" t="s">
        <v>1204</v>
      </c>
      <c r="C640" s="235" t="s">
        <v>1375</v>
      </c>
      <c r="D640" s="235" t="s">
        <v>1376</v>
      </c>
      <c r="E640" s="235" t="s">
        <v>1399</v>
      </c>
      <c r="F640" s="235" t="s">
        <v>1400</v>
      </c>
      <c r="G640" s="236">
        <v>18333164.41</v>
      </c>
      <c r="H640" s="236">
        <v>8989543.1300000008</v>
      </c>
      <c r="I640" s="236">
        <v>9343621.2799999993</v>
      </c>
      <c r="J640" s="236">
        <v>800000</v>
      </c>
      <c r="K640" s="236">
        <v>8543621.2799999993</v>
      </c>
      <c r="L640" s="236">
        <v>3657209.44</v>
      </c>
      <c r="M640" s="236">
        <v>1793800.69</v>
      </c>
      <c r="N640" s="236">
        <v>1863408.75</v>
      </c>
      <c r="O640" s="236">
        <v>6007538.6500000004</v>
      </c>
      <c r="P640" s="236">
        <v>2909791.18</v>
      </c>
      <c r="Q640" s="236">
        <v>3097747.47</v>
      </c>
      <c r="R640" s="236">
        <v>14304777.5</v>
      </c>
      <c r="S640" s="236">
        <v>13857553.119999999</v>
      </c>
      <c r="T640" s="236">
        <v>567997.93999999994</v>
      </c>
      <c r="U640" s="237"/>
      <c r="V640" s="237"/>
      <c r="W640" s="237"/>
      <c r="X640" s="237"/>
    </row>
    <row r="641" spans="1:24" ht="15" hidden="1" customHeight="1" outlineLevel="1" x14ac:dyDescent="0.2">
      <c r="A641" s="239"/>
      <c r="B641" s="240"/>
      <c r="C641" s="241"/>
      <c r="D641" s="242" t="s">
        <v>1401</v>
      </c>
      <c r="E641" s="240"/>
      <c r="F641" s="240"/>
      <c r="G641" s="243">
        <f t="shared" ref="G641:T641" si="52">SUBTOTAL(9,G629:G640)</f>
        <v>0</v>
      </c>
      <c r="H641" s="243">
        <f t="shared" si="52"/>
        <v>0</v>
      </c>
      <c r="I641" s="243">
        <f t="shared" si="52"/>
        <v>0</v>
      </c>
      <c r="J641" s="243">
        <f t="shared" si="52"/>
        <v>0</v>
      </c>
      <c r="K641" s="243">
        <f t="shared" si="52"/>
        <v>0</v>
      </c>
      <c r="L641" s="243">
        <f t="shared" si="52"/>
        <v>0</v>
      </c>
      <c r="M641" s="243">
        <f t="shared" si="52"/>
        <v>0</v>
      </c>
      <c r="N641" s="243">
        <f t="shared" si="52"/>
        <v>0</v>
      </c>
      <c r="O641" s="243">
        <f t="shared" si="52"/>
        <v>0</v>
      </c>
      <c r="P641" s="243">
        <f t="shared" si="52"/>
        <v>0</v>
      </c>
      <c r="Q641" s="243">
        <f t="shared" si="52"/>
        <v>0</v>
      </c>
      <c r="R641" s="243">
        <f t="shared" si="52"/>
        <v>0</v>
      </c>
      <c r="S641" s="243">
        <f t="shared" si="52"/>
        <v>0</v>
      </c>
      <c r="T641" s="243">
        <f t="shared" si="52"/>
        <v>0</v>
      </c>
      <c r="U641" s="237"/>
      <c r="V641" s="237"/>
      <c r="W641" s="237"/>
      <c r="X641" s="237"/>
    </row>
    <row r="642" spans="1:24" ht="15" hidden="1" customHeight="1" outlineLevel="2" x14ac:dyDescent="0.2">
      <c r="A642" s="244">
        <v>586</v>
      </c>
      <c r="B642" s="245" t="s">
        <v>1402</v>
      </c>
      <c r="C642" s="235" t="s">
        <v>1403</v>
      </c>
      <c r="D642" s="245" t="s">
        <v>1404</v>
      </c>
      <c r="E642" s="245" t="s">
        <v>1405</v>
      </c>
      <c r="F642" s="245" t="s">
        <v>1406</v>
      </c>
      <c r="G642" s="246">
        <v>44434230.560000002</v>
      </c>
      <c r="H642" s="246">
        <v>15907008.09</v>
      </c>
      <c r="I642" s="246">
        <v>28527222.469999999</v>
      </c>
      <c r="J642" s="246">
        <v>0</v>
      </c>
      <c r="K642" s="246">
        <v>28527222.469999999</v>
      </c>
      <c r="L642" s="246">
        <v>8580734.2699999996</v>
      </c>
      <c r="M642" s="246">
        <v>3072836.91</v>
      </c>
      <c r="N642" s="246">
        <v>5507897.3600000003</v>
      </c>
      <c r="O642" s="246">
        <v>0</v>
      </c>
      <c r="P642" s="246">
        <v>0</v>
      </c>
      <c r="Q642" s="246">
        <v>0</v>
      </c>
      <c r="R642" s="246">
        <v>34035119.829999998</v>
      </c>
      <c r="S642" s="246">
        <v>30966840.949999999</v>
      </c>
      <c r="T642" s="246">
        <v>0</v>
      </c>
      <c r="U642" s="237"/>
      <c r="V642" s="237"/>
      <c r="W642" s="237"/>
      <c r="X642" s="237"/>
    </row>
    <row r="643" spans="1:24" ht="15" hidden="1" customHeight="1" outlineLevel="2" x14ac:dyDescent="0.2">
      <c r="A643" s="234">
        <v>587</v>
      </c>
      <c r="B643" s="235" t="s">
        <v>1402</v>
      </c>
      <c r="C643" s="235" t="s">
        <v>1403</v>
      </c>
      <c r="D643" s="235" t="s">
        <v>1404</v>
      </c>
      <c r="E643" s="235" t="s">
        <v>1407</v>
      </c>
      <c r="F643" s="235" t="s">
        <v>1408</v>
      </c>
      <c r="G643" s="236">
        <v>0</v>
      </c>
      <c r="H643" s="236">
        <v>0</v>
      </c>
      <c r="I643" s="236">
        <v>0</v>
      </c>
      <c r="J643" s="236">
        <v>0</v>
      </c>
      <c r="K643" s="236">
        <v>0</v>
      </c>
      <c r="L643" s="236">
        <v>0</v>
      </c>
      <c r="M643" s="236">
        <v>0</v>
      </c>
      <c r="N643" s="236">
        <v>0</v>
      </c>
      <c r="O643" s="236">
        <v>1381531904.0699999</v>
      </c>
      <c r="P643" s="236">
        <v>645557738</v>
      </c>
      <c r="Q643" s="236">
        <v>735974166.07000005</v>
      </c>
      <c r="R643" s="236">
        <v>735974166.07000005</v>
      </c>
      <c r="S643" s="236">
        <v>735974166.07000005</v>
      </c>
      <c r="T643" s="236">
        <v>1531977.2</v>
      </c>
      <c r="U643" s="237"/>
      <c r="V643" s="237"/>
      <c r="W643" s="237"/>
      <c r="X643" s="237"/>
    </row>
    <row r="644" spans="1:24" ht="15" hidden="1" customHeight="1" outlineLevel="2" x14ac:dyDescent="0.2">
      <c r="A644" s="234">
        <v>588</v>
      </c>
      <c r="B644" s="235" t="s">
        <v>1402</v>
      </c>
      <c r="C644" s="235" t="s">
        <v>1403</v>
      </c>
      <c r="D644" s="235" t="s">
        <v>1404</v>
      </c>
      <c r="E644" s="235" t="s">
        <v>1409</v>
      </c>
      <c r="F644" s="235" t="s">
        <v>1410</v>
      </c>
      <c r="G644" s="236">
        <v>83166264.459999993</v>
      </c>
      <c r="H644" s="236">
        <v>31804177.600000001</v>
      </c>
      <c r="I644" s="236">
        <v>51362086.859999999</v>
      </c>
      <c r="J644" s="236">
        <v>0</v>
      </c>
      <c r="K644" s="236">
        <v>51362086.859999999</v>
      </c>
      <c r="L644" s="236">
        <v>16060312.210000001</v>
      </c>
      <c r="M644" s="236">
        <v>6140831.5800000001</v>
      </c>
      <c r="N644" s="236">
        <v>9919480.6300000008</v>
      </c>
      <c r="O644" s="236">
        <v>50309504.890000001</v>
      </c>
      <c r="P644" s="236">
        <v>18757036.82</v>
      </c>
      <c r="Q644" s="236">
        <v>31552468.07</v>
      </c>
      <c r="R644" s="236">
        <v>92834035.560000002</v>
      </c>
      <c r="S644" s="236">
        <v>80982111.719999999</v>
      </c>
      <c r="T644" s="236">
        <v>1199477.57</v>
      </c>
      <c r="U644" s="237"/>
      <c r="V644" s="237"/>
      <c r="W644" s="237"/>
      <c r="X644" s="237"/>
    </row>
    <row r="645" spans="1:24" ht="15" hidden="1" customHeight="1" outlineLevel="2" x14ac:dyDescent="0.2">
      <c r="A645" s="234">
        <v>589</v>
      </c>
      <c r="B645" s="235" t="s">
        <v>1402</v>
      </c>
      <c r="C645" s="235" t="s">
        <v>1403</v>
      </c>
      <c r="D645" s="235" t="s">
        <v>1404</v>
      </c>
      <c r="E645" s="235" t="s">
        <v>1411</v>
      </c>
      <c r="F645" s="235" t="s">
        <v>1412</v>
      </c>
      <c r="G645" s="236">
        <v>67678405.769999996</v>
      </c>
      <c r="H645" s="236">
        <v>21951881.140000001</v>
      </c>
      <c r="I645" s="236">
        <v>45726524.630000003</v>
      </c>
      <c r="J645" s="236">
        <v>0</v>
      </c>
      <c r="K645" s="236">
        <v>45726524.630000003</v>
      </c>
      <c r="L645" s="236">
        <v>13069437.869999999</v>
      </c>
      <c r="M645" s="236">
        <v>4238167.5</v>
      </c>
      <c r="N645" s="236">
        <v>8831270.3699999992</v>
      </c>
      <c r="O645" s="236">
        <v>24070747.620000001</v>
      </c>
      <c r="P645" s="236">
        <v>7634113.3600000003</v>
      </c>
      <c r="Q645" s="236">
        <v>16436634.26</v>
      </c>
      <c r="R645" s="236">
        <v>70994429.260000005</v>
      </c>
      <c r="S645" s="236">
        <v>67107297.990000002</v>
      </c>
      <c r="T645" s="236">
        <v>467376.98</v>
      </c>
      <c r="U645" s="237"/>
      <c r="V645" s="237"/>
      <c r="W645" s="237"/>
      <c r="X645" s="237"/>
    </row>
    <row r="646" spans="1:24" ht="15" hidden="1" customHeight="1" outlineLevel="2" x14ac:dyDescent="0.2">
      <c r="A646" s="234">
        <v>590</v>
      </c>
      <c r="B646" s="235" t="s">
        <v>1402</v>
      </c>
      <c r="C646" s="235" t="s">
        <v>1403</v>
      </c>
      <c r="D646" s="235" t="s">
        <v>1404</v>
      </c>
      <c r="E646" s="235" t="s">
        <v>1413</v>
      </c>
      <c r="F646" s="235" t="s">
        <v>1414</v>
      </c>
      <c r="G646" s="236">
        <v>70952951.239999995</v>
      </c>
      <c r="H646" s="236">
        <v>25561326.879999999</v>
      </c>
      <c r="I646" s="236">
        <v>45391624.359999999</v>
      </c>
      <c r="J646" s="236">
        <v>0</v>
      </c>
      <c r="K646" s="236">
        <v>45391624.359999999</v>
      </c>
      <c r="L646" s="236">
        <v>13701788.289999999</v>
      </c>
      <c r="M646" s="236">
        <v>4936351.75</v>
      </c>
      <c r="N646" s="236">
        <v>8765436.5399999991</v>
      </c>
      <c r="O646" s="236">
        <v>15411054.699999999</v>
      </c>
      <c r="P646" s="236">
        <v>5403061.3700000001</v>
      </c>
      <c r="Q646" s="236">
        <v>10007993.33</v>
      </c>
      <c r="R646" s="236">
        <v>64165054.229999997</v>
      </c>
      <c r="S646" s="236">
        <v>61736211.600000001</v>
      </c>
      <c r="T646" s="236">
        <v>3799237.14</v>
      </c>
      <c r="U646" s="237"/>
      <c r="V646" s="237"/>
      <c r="W646" s="237"/>
      <c r="X646" s="237"/>
    </row>
    <row r="647" spans="1:24" ht="15" hidden="1" customHeight="1" outlineLevel="2" x14ac:dyDescent="0.2">
      <c r="A647" s="234">
        <v>591</v>
      </c>
      <c r="B647" s="235" t="s">
        <v>1402</v>
      </c>
      <c r="C647" s="235" t="s">
        <v>1403</v>
      </c>
      <c r="D647" s="235" t="s">
        <v>1404</v>
      </c>
      <c r="E647" s="235" t="s">
        <v>1415</v>
      </c>
      <c r="F647" s="235" t="s">
        <v>1416</v>
      </c>
      <c r="G647" s="236">
        <v>29287054.100000001</v>
      </c>
      <c r="H647" s="236">
        <v>11339531.25</v>
      </c>
      <c r="I647" s="236">
        <v>17947522.850000001</v>
      </c>
      <c r="J647" s="236">
        <v>0</v>
      </c>
      <c r="K647" s="236">
        <v>17947522.850000001</v>
      </c>
      <c r="L647" s="236">
        <v>5665158.1600000001</v>
      </c>
      <c r="M647" s="236">
        <v>2192650.85</v>
      </c>
      <c r="N647" s="236">
        <v>3472507.31</v>
      </c>
      <c r="O647" s="236">
        <v>16278239.390000001</v>
      </c>
      <c r="P647" s="236">
        <v>6168184.9000000004</v>
      </c>
      <c r="Q647" s="236">
        <v>10110054.49</v>
      </c>
      <c r="R647" s="236">
        <v>31530084.649999999</v>
      </c>
      <c r="S647" s="236">
        <v>31530084.649999999</v>
      </c>
      <c r="T647" s="236">
        <v>1876367.29</v>
      </c>
      <c r="U647" s="237"/>
      <c r="V647" s="237"/>
      <c r="W647" s="237"/>
      <c r="X647" s="237"/>
    </row>
    <row r="648" spans="1:24" ht="15" hidden="1" customHeight="1" outlineLevel="2" x14ac:dyDescent="0.2">
      <c r="A648" s="234">
        <v>592</v>
      </c>
      <c r="B648" s="235" t="s">
        <v>1402</v>
      </c>
      <c r="C648" s="235" t="s">
        <v>1403</v>
      </c>
      <c r="D648" s="235" t="s">
        <v>1404</v>
      </c>
      <c r="E648" s="235" t="s">
        <v>1417</v>
      </c>
      <c r="F648" s="235" t="s">
        <v>1418</v>
      </c>
      <c r="G648" s="236">
        <v>66994199.049999997</v>
      </c>
      <c r="H648" s="236">
        <v>28625160.789999999</v>
      </c>
      <c r="I648" s="236">
        <v>38369038.259999998</v>
      </c>
      <c r="J648" s="236">
        <v>0</v>
      </c>
      <c r="K648" s="236">
        <v>38369038.259999998</v>
      </c>
      <c r="L648" s="236">
        <v>12937310.09</v>
      </c>
      <c r="M648" s="236">
        <v>5527585.8799999999</v>
      </c>
      <c r="N648" s="236">
        <v>7409724.21</v>
      </c>
      <c r="O648" s="236">
        <v>27226021.02</v>
      </c>
      <c r="P648" s="236">
        <v>11341787.33</v>
      </c>
      <c r="Q648" s="236">
        <v>15884233.689999999</v>
      </c>
      <c r="R648" s="236">
        <v>61662996.159999996</v>
      </c>
      <c r="S648" s="236">
        <v>55822985.340000004</v>
      </c>
      <c r="T648" s="236">
        <v>5845016.8499999996</v>
      </c>
      <c r="U648" s="237"/>
      <c r="V648" s="237"/>
      <c r="W648" s="237"/>
      <c r="X648" s="237"/>
    </row>
    <row r="649" spans="1:24" ht="15" hidden="1" customHeight="1" outlineLevel="2" x14ac:dyDescent="0.2">
      <c r="A649" s="234">
        <v>593</v>
      </c>
      <c r="B649" s="235" t="s">
        <v>1402</v>
      </c>
      <c r="C649" s="235" t="s">
        <v>1403</v>
      </c>
      <c r="D649" s="235" t="s">
        <v>1404</v>
      </c>
      <c r="E649" s="235" t="s">
        <v>1419</v>
      </c>
      <c r="F649" s="235" t="s">
        <v>1420</v>
      </c>
      <c r="G649" s="236">
        <v>71464766.450000003</v>
      </c>
      <c r="H649" s="236">
        <v>32713055.170000002</v>
      </c>
      <c r="I649" s="236">
        <v>38751711.280000001</v>
      </c>
      <c r="J649" s="236">
        <v>0</v>
      </c>
      <c r="K649" s="236">
        <v>38751711.280000001</v>
      </c>
      <c r="L649" s="236">
        <v>13800625.390000001</v>
      </c>
      <c r="M649" s="236">
        <v>6319369.29</v>
      </c>
      <c r="N649" s="236">
        <v>7481256.0999999996</v>
      </c>
      <c r="O649" s="236">
        <v>42827937.409999996</v>
      </c>
      <c r="P649" s="236">
        <v>19103447.539999999</v>
      </c>
      <c r="Q649" s="236">
        <v>23724489.870000001</v>
      </c>
      <c r="R649" s="236">
        <v>69957457.25</v>
      </c>
      <c r="S649" s="236">
        <v>61929279.689999998</v>
      </c>
      <c r="T649" s="236">
        <v>2039287.53</v>
      </c>
      <c r="U649" s="237"/>
      <c r="V649" s="237"/>
      <c r="W649" s="237"/>
      <c r="X649" s="237"/>
    </row>
    <row r="650" spans="1:24" ht="15" hidden="1" customHeight="1" outlineLevel="2" x14ac:dyDescent="0.2">
      <c r="A650" s="234">
        <v>594</v>
      </c>
      <c r="B650" s="235" t="s">
        <v>1402</v>
      </c>
      <c r="C650" s="235" t="s">
        <v>1403</v>
      </c>
      <c r="D650" s="235" t="s">
        <v>1404</v>
      </c>
      <c r="E650" s="235" t="s">
        <v>1421</v>
      </c>
      <c r="F650" s="235" t="s">
        <v>1422</v>
      </c>
      <c r="G650" s="236">
        <v>102659233.45999999</v>
      </c>
      <c r="H650" s="236">
        <v>36530614.079999998</v>
      </c>
      <c r="I650" s="236">
        <v>66128619.380000003</v>
      </c>
      <c r="J650" s="236">
        <v>0</v>
      </c>
      <c r="K650" s="236">
        <v>66128619.380000003</v>
      </c>
      <c r="L650" s="236">
        <v>19824617</v>
      </c>
      <c r="M650" s="236">
        <v>7053792.04</v>
      </c>
      <c r="N650" s="236">
        <v>12770824.960000001</v>
      </c>
      <c r="O650" s="236">
        <v>58123834.299999997</v>
      </c>
      <c r="P650" s="236">
        <v>20135485.879999999</v>
      </c>
      <c r="Q650" s="236">
        <v>37988348.420000002</v>
      </c>
      <c r="R650" s="236">
        <v>116887792.76000001</v>
      </c>
      <c r="S650" s="236">
        <v>102080533.56</v>
      </c>
      <c r="T650" s="236">
        <v>1440000</v>
      </c>
      <c r="U650" s="237"/>
      <c r="V650" s="237"/>
      <c r="W650" s="237"/>
      <c r="X650" s="237"/>
    </row>
    <row r="651" spans="1:24" ht="15" hidden="1" customHeight="1" outlineLevel="2" x14ac:dyDescent="0.2">
      <c r="A651" s="234">
        <v>595</v>
      </c>
      <c r="B651" s="235" t="s">
        <v>1402</v>
      </c>
      <c r="C651" s="235" t="s">
        <v>1403</v>
      </c>
      <c r="D651" s="235" t="s">
        <v>1404</v>
      </c>
      <c r="E651" s="235" t="s">
        <v>1423</v>
      </c>
      <c r="F651" s="235" t="s">
        <v>1424</v>
      </c>
      <c r="G651" s="236">
        <v>65685631.369999997</v>
      </c>
      <c r="H651" s="236">
        <v>26225478.23</v>
      </c>
      <c r="I651" s="236">
        <v>39460153.140000001</v>
      </c>
      <c r="J651" s="236">
        <v>0</v>
      </c>
      <c r="K651" s="236">
        <v>39460153.140000001</v>
      </c>
      <c r="L651" s="236">
        <v>12684611.41</v>
      </c>
      <c r="M651" s="236">
        <v>5066090.91</v>
      </c>
      <c r="N651" s="236">
        <v>7618520.5</v>
      </c>
      <c r="O651" s="236">
        <v>29587416.57</v>
      </c>
      <c r="P651" s="236">
        <v>11532529.859999999</v>
      </c>
      <c r="Q651" s="236">
        <v>18054886.710000001</v>
      </c>
      <c r="R651" s="236">
        <v>65133560.350000001</v>
      </c>
      <c r="S651" s="236">
        <v>58508246.030000001</v>
      </c>
      <c r="T651" s="236">
        <v>1123268.27</v>
      </c>
      <c r="U651" s="237"/>
      <c r="V651" s="237"/>
      <c r="W651" s="237"/>
      <c r="X651" s="237"/>
    </row>
    <row r="652" spans="1:24" ht="15" hidden="1" customHeight="1" outlineLevel="2" x14ac:dyDescent="0.2">
      <c r="A652" s="234">
        <v>596</v>
      </c>
      <c r="B652" s="235" t="s">
        <v>1402</v>
      </c>
      <c r="C652" s="235" t="s">
        <v>1403</v>
      </c>
      <c r="D652" s="235" t="s">
        <v>1404</v>
      </c>
      <c r="E652" s="235" t="s">
        <v>1425</v>
      </c>
      <c r="F652" s="235" t="s">
        <v>1426</v>
      </c>
      <c r="G652" s="236">
        <v>99219352.930000007</v>
      </c>
      <c r="H652" s="236">
        <v>43485261.640000001</v>
      </c>
      <c r="I652" s="236">
        <v>55734091.289999999</v>
      </c>
      <c r="J652" s="236">
        <v>0</v>
      </c>
      <c r="K652" s="236">
        <v>55734091.289999999</v>
      </c>
      <c r="L652" s="236">
        <v>19160338.57</v>
      </c>
      <c r="M652" s="236">
        <v>8396972.4299999997</v>
      </c>
      <c r="N652" s="236">
        <v>10763366.140000001</v>
      </c>
      <c r="O652" s="236">
        <v>32541470.440000001</v>
      </c>
      <c r="P652" s="236">
        <v>13924759.93</v>
      </c>
      <c r="Q652" s="236">
        <v>18616710.510000002</v>
      </c>
      <c r="R652" s="236">
        <v>85114167.939999998</v>
      </c>
      <c r="S652" s="236">
        <v>76150934.159999996</v>
      </c>
      <c r="T652" s="236">
        <v>9107003.4399999995</v>
      </c>
      <c r="U652" s="237"/>
      <c r="V652" s="237"/>
      <c r="W652" s="237"/>
      <c r="X652" s="237"/>
    </row>
    <row r="653" spans="1:24" ht="15" hidden="1" customHeight="1" outlineLevel="2" x14ac:dyDescent="0.2">
      <c r="A653" s="234">
        <v>597</v>
      </c>
      <c r="B653" s="235" t="s">
        <v>1402</v>
      </c>
      <c r="C653" s="235" t="s">
        <v>1403</v>
      </c>
      <c r="D653" s="235" t="s">
        <v>1404</v>
      </c>
      <c r="E653" s="235" t="s">
        <v>1427</v>
      </c>
      <c r="F653" s="235" t="s">
        <v>1428</v>
      </c>
      <c r="G653" s="236">
        <v>45007548.960000001</v>
      </c>
      <c r="H653" s="236">
        <v>21304876.629999999</v>
      </c>
      <c r="I653" s="236">
        <v>23702672.329999998</v>
      </c>
      <c r="J653" s="236">
        <v>0</v>
      </c>
      <c r="K653" s="236">
        <v>23702672.329999998</v>
      </c>
      <c r="L653" s="236">
        <v>8693771.1699999999</v>
      </c>
      <c r="M653" s="236">
        <v>4114245.74</v>
      </c>
      <c r="N653" s="236">
        <v>4579525.43</v>
      </c>
      <c r="O653" s="236">
        <v>14817825.68</v>
      </c>
      <c r="P653" s="236">
        <v>6900168.6299999999</v>
      </c>
      <c r="Q653" s="236">
        <v>7917657.0499999998</v>
      </c>
      <c r="R653" s="236">
        <v>36199854.810000002</v>
      </c>
      <c r="S653" s="236">
        <v>36199854.810000002</v>
      </c>
      <c r="T653" s="236">
        <v>2006005.28</v>
      </c>
      <c r="U653" s="237"/>
      <c r="V653" s="237"/>
      <c r="W653" s="237"/>
      <c r="X653" s="237"/>
    </row>
    <row r="654" spans="1:24" ht="15" hidden="1" customHeight="1" outlineLevel="2" x14ac:dyDescent="0.2">
      <c r="A654" s="234">
        <v>598</v>
      </c>
      <c r="B654" s="235" t="s">
        <v>1402</v>
      </c>
      <c r="C654" s="235" t="s">
        <v>1403</v>
      </c>
      <c r="D654" s="235" t="s">
        <v>1404</v>
      </c>
      <c r="E654" s="235" t="s">
        <v>1429</v>
      </c>
      <c r="F654" s="235" t="s">
        <v>1430</v>
      </c>
      <c r="G654" s="236">
        <v>75827573.5</v>
      </c>
      <c r="H654" s="236">
        <v>31052645.5</v>
      </c>
      <c r="I654" s="236">
        <v>44774928</v>
      </c>
      <c r="J654" s="236">
        <v>0</v>
      </c>
      <c r="K654" s="236">
        <v>44774928</v>
      </c>
      <c r="L654" s="236">
        <v>14644712.710000001</v>
      </c>
      <c r="M654" s="236">
        <v>5999810.21</v>
      </c>
      <c r="N654" s="236">
        <v>8644902.5</v>
      </c>
      <c r="O654" s="236">
        <v>65474449.649999999</v>
      </c>
      <c r="P654" s="236">
        <v>26037031.289999999</v>
      </c>
      <c r="Q654" s="236">
        <v>39437418.359999999</v>
      </c>
      <c r="R654" s="236">
        <v>92857248.859999999</v>
      </c>
      <c r="S654" s="236">
        <v>92857248.859999999</v>
      </c>
      <c r="T654" s="236">
        <v>21903759.149999999</v>
      </c>
      <c r="U654" s="237"/>
      <c r="V654" s="237"/>
      <c r="W654" s="237"/>
      <c r="X654" s="237"/>
    </row>
    <row r="655" spans="1:24" ht="15" hidden="1" customHeight="1" outlineLevel="2" x14ac:dyDescent="0.2">
      <c r="A655" s="234">
        <v>599</v>
      </c>
      <c r="B655" s="235" t="s">
        <v>1402</v>
      </c>
      <c r="C655" s="235" t="s">
        <v>1403</v>
      </c>
      <c r="D655" s="235" t="s">
        <v>1404</v>
      </c>
      <c r="E655" s="235" t="s">
        <v>1431</v>
      </c>
      <c r="F655" s="235" t="s">
        <v>1432</v>
      </c>
      <c r="G655" s="236">
        <v>69200453.090000004</v>
      </c>
      <c r="H655" s="236">
        <v>27025974.039999999</v>
      </c>
      <c r="I655" s="236">
        <v>42174479.049999997</v>
      </c>
      <c r="J655" s="236">
        <v>0</v>
      </c>
      <c r="K655" s="236">
        <v>42174479.049999997</v>
      </c>
      <c r="L655" s="236">
        <v>13363361.800000001</v>
      </c>
      <c r="M655" s="236">
        <v>5218385.38</v>
      </c>
      <c r="N655" s="236">
        <v>8144976.4199999999</v>
      </c>
      <c r="O655" s="236">
        <v>30461464.379999999</v>
      </c>
      <c r="P655" s="236">
        <v>11607618.58</v>
      </c>
      <c r="Q655" s="236">
        <v>18853845.800000001</v>
      </c>
      <c r="R655" s="236">
        <v>69173301.269999996</v>
      </c>
      <c r="S655" s="236">
        <v>66637911.390000001</v>
      </c>
      <c r="T655" s="236">
        <v>1186599.22</v>
      </c>
      <c r="U655" s="237"/>
      <c r="V655" s="237"/>
      <c r="W655" s="237"/>
      <c r="X655" s="237"/>
    </row>
    <row r="656" spans="1:24" ht="15" hidden="1" customHeight="1" outlineLevel="2" x14ac:dyDescent="0.2">
      <c r="A656" s="234">
        <v>600</v>
      </c>
      <c r="B656" s="235" t="s">
        <v>1402</v>
      </c>
      <c r="C656" s="235" t="s">
        <v>1403</v>
      </c>
      <c r="D656" s="235" t="s">
        <v>1404</v>
      </c>
      <c r="E656" s="235" t="s">
        <v>1433</v>
      </c>
      <c r="F656" s="235" t="s">
        <v>1434</v>
      </c>
      <c r="G656" s="236">
        <v>91193634.920000002</v>
      </c>
      <c r="H656" s="236">
        <v>41226975.939999998</v>
      </c>
      <c r="I656" s="236">
        <v>49966658.979999997</v>
      </c>
      <c r="J656" s="236">
        <v>0</v>
      </c>
      <c r="K656" s="236">
        <v>49966658.979999997</v>
      </c>
      <c r="L656" s="236">
        <v>17610484.940000001</v>
      </c>
      <c r="M656" s="236">
        <v>7962233.6200000001</v>
      </c>
      <c r="N656" s="236">
        <v>9648251.3200000003</v>
      </c>
      <c r="O656" s="236">
        <v>41430813.280000001</v>
      </c>
      <c r="P656" s="236">
        <v>18230211.440000001</v>
      </c>
      <c r="Q656" s="236">
        <v>23200601.84</v>
      </c>
      <c r="R656" s="236">
        <v>82815512.140000001</v>
      </c>
      <c r="S656" s="236">
        <v>74100737.370000005</v>
      </c>
      <c r="T656" s="236">
        <v>1000000</v>
      </c>
      <c r="U656" s="237"/>
      <c r="V656" s="237"/>
      <c r="W656" s="237"/>
      <c r="X656" s="237"/>
    </row>
    <row r="657" spans="1:24" ht="15" hidden="1" customHeight="1" outlineLevel="2" x14ac:dyDescent="0.2">
      <c r="A657" s="234">
        <v>601</v>
      </c>
      <c r="B657" s="235" t="s">
        <v>1402</v>
      </c>
      <c r="C657" s="235" t="s">
        <v>1403</v>
      </c>
      <c r="D657" s="235" t="s">
        <v>1404</v>
      </c>
      <c r="E657" s="235" t="s">
        <v>1435</v>
      </c>
      <c r="F657" s="235" t="s">
        <v>1436</v>
      </c>
      <c r="G657" s="236">
        <v>100957380.91</v>
      </c>
      <c r="H657" s="236">
        <v>37315972.380000003</v>
      </c>
      <c r="I657" s="236">
        <v>63641408.530000001</v>
      </c>
      <c r="J657" s="236">
        <v>0</v>
      </c>
      <c r="K657" s="236">
        <v>63641408.530000001</v>
      </c>
      <c r="L657" s="236">
        <v>19495970.719999999</v>
      </c>
      <c r="M657" s="236">
        <v>7207088.3700000001</v>
      </c>
      <c r="N657" s="236">
        <v>12288882.35</v>
      </c>
      <c r="O657" s="236">
        <v>104126269.28</v>
      </c>
      <c r="P657" s="236">
        <v>37562228.25</v>
      </c>
      <c r="Q657" s="236">
        <v>66564041.030000001</v>
      </c>
      <c r="R657" s="236">
        <v>142494331.91</v>
      </c>
      <c r="S657" s="236">
        <v>129144675.51000001</v>
      </c>
      <c r="T657" s="236">
        <v>720156.17</v>
      </c>
      <c r="U657" s="237"/>
      <c r="V657" s="237"/>
      <c r="W657" s="237"/>
      <c r="X657" s="237"/>
    </row>
    <row r="658" spans="1:24" ht="15" hidden="1" customHeight="1" outlineLevel="2" x14ac:dyDescent="0.2">
      <c r="A658" s="234">
        <v>602</v>
      </c>
      <c r="B658" s="235" t="s">
        <v>1402</v>
      </c>
      <c r="C658" s="235" t="s">
        <v>1403</v>
      </c>
      <c r="D658" s="235" t="s">
        <v>1404</v>
      </c>
      <c r="E658" s="235" t="s">
        <v>1437</v>
      </c>
      <c r="F658" s="235" t="s">
        <v>1438</v>
      </c>
      <c r="G658" s="236">
        <v>70094566.569999993</v>
      </c>
      <c r="H658" s="236">
        <v>23668612.719999999</v>
      </c>
      <c r="I658" s="236">
        <v>46425953.850000001</v>
      </c>
      <c r="J658" s="236">
        <v>0</v>
      </c>
      <c r="K658" s="236">
        <v>46425953.850000001</v>
      </c>
      <c r="L658" s="236">
        <v>13536024.85</v>
      </c>
      <c r="M658" s="236">
        <v>4572050.68</v>
      </c>
      <c r="N658" s="236">
        <v>8963974.1699999999</v>
      </c>
      <c r="O658" s="236">
        <v>26743370.23</v>
      </c>
      <c r="P658" s="236">
        <v>8840039.5999999996</v>
      </c>
      <c r="Q658" s="236">
        <v>17903330.629999999</v>
      </c>
      <c r="R658" s="236">
        <v>73293258.650000006</v>
      </c>
      <c r="S658" s="236">
        <v>62787066.390000001</v>
      </c>
      <c r="T658" s="236">
        <v>1134177.3400000001</v>
      </c>
      <c r="U658" s="237"/>
      <c r="V658" s="237"/>
      <c r="W658" s="237"/>
      <c r="X658" s="237"/>
    </row>
    <row r="659" spans="1:24" ht="15" hidden="1" customHeight="1" outlineLevel="2" x14ac:dyDescent="0.2">
      <c r="A659" s="234">
        <v>603</v>
      </c>
      <c r="B659" s="235" t="s">
        <v>1402</v>
      </c>
      <c r="C659" s="235" t="s">
        <v>1403</v>
      </c>
      <c r="D659" s="235" t="s">
        <v>1404</v>
      </c>
      <c r="E659" s="235" t="s">
        <v>1439</v>
      </c>
      <c r="F659" s="235" t="s">
        <v>1440</v>
      </c>
      <c r="G659" s="236">
        <v>73244061.200000003</v>
      </c>
      <c r="H659" s="236">
        <v>27561836.559999999</v>
      </c>
      <c r="I659" s="236">
        <v>45682224.640000001</v>
      </c>
      <c r="J659" s="236">
        <v>0</v>
      </c>
      <c r="K659" s="236">
        <v>45682224.640000001</v>
      </c>
      <c r="L659" s="236">
        <v>14144226.6</v>
      </c>
      <c r="M659" s="236">
        <v>5321712.6900000004</v>
      </c>
      <c r="N659" s="236">
        <v>8822513.9100000001</v>
      </c>
      <c r="O659" s="236">
        <v>29418931.399999999</v>
      </c>
      <c r="P659" s="236">
        <v>10844574.75</v>
      </c>
      <c r="Q659" s="236">
        <v>18574356.649999999</v>
      </c>
      <c r="R659" s="236">
        <v>73079095.200000003</v>
      </c>
      <c r="S659" s="236">
        <v>64879606.109999999</v>
      </c>
      <c r="T659" s="236">
        <v>1761445.86</v>
      </c>
      <c r="U659" s="237"/>
      <c r="V659" s="237"/>
      <c r="W659" s="237"/>
      <c r="X659" s="237"/>
    </row>
    <row r="660" spans="1:24" ht="15" hidden="1" customHeight="1" outlineLevel="2" x14ac:dyDescent="0.2">
      <c r="A660" s="234">
        <v>604</v>
      </c>
      <c r="B660" s="235" t="s">
        <v>1402</v>
      </c>
      <c r="C660" s="235" t="s">
        <v>1403</v>
      </c>
      <c r="D660" s="235" t="s">
        <v>1404</v>
      </c>
      <c r="E660" s="235" t="s">
        <v>1441</v>
      </c>
      <c r="F660" s="235" t="s">
        <v>1442</v>
      </c>
      <c r="G660" s="236">
        <v>71992659.620000005</v>
      </c>
      <c r="H660" s="236">
        <v>35138397.590000004</v>
      </c>
      <c r="I660" s="236">
        <v>36854262.030000001</v>
      </c>
      <c r="J660" s="236">
        <v>0</v>
      </c>
      <c r="K660" s="236">
        <v>36854262.030000001</v>
      </c>
      <c r="L660" s="236">
        <v>13902567.310000001</v>
      </c>
      <c r="M660" s="236">
        <v>6784087.8099999996</v>
      </c>
      <c r="N660" s="236">
        <v>7118479.5</v>
      </c>
      <c r="O660" s="236">
        <v>35690314.530000001</v>
      </c>
      <c r="P660" s="236">
        <v>16916090.600000001</v>
      </c>
      <c r="Q660" s="236">
        <v>18774223.93</v>
      </c>
      <c r="R660" s="236">
        <v>62746965.460000001</v>
      </c>
      <c r="S660" s="236">
        <v>56392325.350000001</v>
      </c>
      <c r="T660" s="236">
        <v>6153090.3799999999</v>
      </c>
      <c r="U660" s="237"/>
      <c r="V660" s="237"/>
      <c r="W660" s="237"/>
      <c r="X660" s="237"/>
    </row>
    <row r="661" spans="1:24" ht="15" hidden="1" customHeight="1" outlineLevel="2" x14ac:dyDescent="0.2">
      <c r="A661" s="234">
        <v>605</v>
      </c>
      <c r="B661" s="235" t="s">
        <v>1402</v>
      </c>
      <c r="C661" s="235" t="s">
        <v>1403</v>
      </c>
      <c r="D661" s="235" t="s">
        <v>1404</v>
      </c>
      <c r="E661" s="235" t="s">
        <v>1443</v>
      </c>
      <c r="F661" s="235" t="s">
        <v>1444</v>
      </c>
      <c r="G661" s="236">
        <v>35030330.880000003</v>
      </c>
      <c r="H661" s="236">
        <v>20062085.34</v>
      </c>
      <c r="I661" s="236">
        <v>14968245.539999999</v>
      </c>
      <c r="J661" s="236">
        <v>0</v>
      </c>
      <c r="K661" s="236">
        <v>14968245.539999999</v>
      </c>
      <c r="L661" s="236">
        <v>6772197.79</v>
      </c>
      <c r="M661" s="236">
        <v>3877659.15</v>
      </c>
      <c r="N661" s="236">
        <v>2894538.64</v>
      </c>
      <c r="O661" s="236">
        <v>17471716.100000001</v>
      </c>
      <c r="P661" s="236">
        <v>9749735.5099999998</v>
      </c>
      <c r="Q661" s="236">
        <v>7721980.5899999999</v>
      </c>
      <c r="R661" s="236">
        <v>25584764.77</v>
      </c>
      <c r="S661" s="236">
        <v>25584764.77</v>
      </c>
      <c r="T661" s="236">
        <v>10750192.1</v>
      </c>
      <c r="U661" s="237"/>
      <c r="V661" s="237"/>
      <c r="W661" s="237"/>
      <c r="X661" s="237"/>
    </row>
    <row r="662" spans="1:24" ht="15" hidden="1" customHeight="1" outlineLevel="2" x14ac:dyDescent="0.2">
      <c r="A662" s="234">
        <v>606</v>
      </c>
      <c r="B662" s="235" t="s">
        <v>1402</v>
      </c>
      <c r="C662" s="235" t="s">
        <v>1403</v>
      </c>
      <c r="D662" s="235" t="s">
        <v>1404</v>
      </c>
      <c r="E662" s="235" t="s">
        <v>1445</v>
      </c>
      <c r="F662" s="235" t="s">
        <v>1446</v>
      </c>
      <c r="G662" s="236">
        <v>106007469.59999999</v>
      </c>
      <c r="H662" s="236">
        <v>43199820.329999998</v>
      </c>
      <c r="I662" s="236">
        <v>62807649.270000003</v>
      </c>
      <c r="J662" s="236">
        <v>0</v>
      </c>
      <c r="K662" s="236">
        <v>62807649.270000003</v>
      </c>
      <c r="L662" s="236">
        <v>20471197.890000001</v>
      </c>
      <c r="M662" s="236">
        <v>8340910.1900000004</v>
      </c>
      <c r="N662" s="236">
        <v>12130287.699999999</v>
      </c>
      <c r="O662" s="236">
        <v>49290031.909999996</v>
      </c>
      <c r="P662" s="236">
        <v>19325116.48</v>
      </c>
      <c r="Q662" s="236">
        <v>29964915.43</v>
      </c>
      <c r="R662" s="236">
        <v>104902852.40000001</v>
      </c>
      <c r="S662" s="236">
        <v>93548513.790000007</v>
      </c>
      <c r="T662" s="236">
        <v>6526932.0700000003</v>
      </c>
      <c r="U662" s="237"/>
      <c r="V662" s="237"/>
      <c r="W662" s="237"/>
      <c r="X662" s="237"/>
    </row>
    <row r="663" spans="1:24" ht="15" hidden="1" customHeight="1" outlineLevel="2" x14ac:dyDescent="0.2">
      <c r="A663" s="234">
        <v>607</v>
      </c>
      <c r="B663" s="235" t="s">
        <v>1402</v>
      </c>
      <c r="C663" s="235" t="s">
        <v>1403</v>
      </c>
      <c r="D663" s="235" t="s">
        <v>1404</v>
      </c>
      <c r="E663" s="235" t="s">
        <v>1447</v>
      </c>
      <c r="F663" s="235" t="s">
        <v>1448</v>
      </c>
      <c r="G663" s="236">
        <v>148396778.99000001</v>
      </c>
      <c r="H663" s="236">
        <v>64614981.420000002</v>
      </c>
      <c r="I663" s="236">
        <v>83781797.569999993</v>
      </c>
      <c r="J663" s="236">
        <v>0</v>
      </c>
      <c r="K663" s="236">
        <v>83781797.569999993</v>
      </c>
      <c r="L663" s="236">
        <v>28660972.48</v>
      </c>
      <c r="M663" s="236">
        <v>12474033.130000001</v>
      </c>
      <c r="N663" s="236">
        <v>16186939.35</v>
      </c>
      <c r="O663" s="236">
        <v>132725627.59999999</v>
      </c>
      <c r="P663" s="236">
        <v>50457336.450000003</v>
      </c>
      <c r="Q663" s="236">
        <v>82268291.150000006</v>
      </c>
      <c r="R663" s="236">
        <v>182237028.06999999</v>
      </c>
      <c r="S663" s="236">
        <v>182237028.06999999</v>
      </c>
      <c r="T663" s="236">
        <v>12375637.82</v>
      </c>
      <c r="U663" s="237"/>
      <c r="V663" s="237"/>
      <c r="W663" s="237"/>
      <c r="X663" s="237"/>
    </row>
    <row r="664" spans="1:24" ht="15" hidden="1" customHeight="1" outlineLevel="2" x14ac:dyDescent="0.2">
      <c r="A664" s="234">
        <v>608</v>
      </c>
      <c r="B664" s="235" t="s">
        <v>1402</v>
      </c>
      <c r="C664" s="235" t="s">
        <v>1403</v>
      </c>
      <c r="D664" s="235" t="s">
        <v>1404</v>
      </c>
      <c r="E664" s="235" t="s">
        <v>1449</v>
      </c>
      <c r="F664" s="235" t="s">
        <v>1450</v>
      </c>
      <c r="G664" s="236">
        <v>60510402.520000003</v>
      </c>
      <c r="H664" s="236">
        <v>23882260.75</v>
      </c>
      <c r="I664" s="236">
        <v>36628141.770000003</v>
      </c>
      <c r="J664" s="236">
        <v>0</v>
      </c>
      <c r="K664" s="236">
        <v>36628141.770000003</v>
      </c>
      <c r="L664" s="236">
        <v>11685218.300000001</v>
      </c>
      <c r="M664" s="236">
        <v>4612192.6900000004</v>
      </c>
      <c r="N664" s="236">
        <v>7073025.6100000003</v>
      </c>
      <c r="O664" s="236">
        <v>24616343.559999999</v>
      </c>
      <c r="P664" s="236">
        <v>9528569.5600000005</v>
      </c>
      <c r="Q664" s="236">
        <v>15087774</v>
      </c>
      <c r="R664" s="236">
        <v>58788941.380000003</v>
      </c>
      <c r="S664" s="236">
        <v>54616518.920000002</v>
      </c>
      <c r="T664" s="236">
        <v>1888638.83</v>
      </c>
      <c r="U664" s="237"/>
      <c r="V664" s="237"/>
      <c r="W664" s="237"/>
      <c r="X664" s="237"/>
    </row>
    <row r="665" spans="1:24" ht="15" hidden="1" customHeight="1" outlineLevel="2" x14ac:dyDescent="0.2">
      <c r="A665" s="234">
        <v>609</v>
      </c>
      <c r="B665" s="235" t="s">
        <v>1402</v>
      </c>
      <c r="C665" s="235" t="s">
        <v>1403</v>
      </c>
      <c r="D665" s="235" t="s">
        <v>1404</v>
      </c>
      <c r="E665" s="235" t="s">
        <v>1451</v>
      </c>
      <c r="F665" s="235" t="s">
        <v>1452</v>
      </c>
      <c r="G665" s="236">
        <v>41141725.109999999</v>
      </c>
      <c r="H665" s="236">
        <v>14491349.26</v>
      </c>
      <c r="I665" s="236">
        <v>26650375.850000001</v>
      </c>
      <c r="J665" s="236">
        <v>0</v>
      </c>
      <c r="K665" s="236">
        <v>26650375.850000001</v>
      </c>
      <c r="L665" s="236">
        <v>7944915.5700000003</v>
      </c>
      <c r="M665" s="236">
        <v>2799120.79</v>
      </c>
      <c r="N665" s="236">
        <v>5145794.78</v>
      </c>
      <c r="O665" s="236">
        <v>12751827.279999999</v>
      </c>
      <c r="P665" s="236">
        <v>4357795.95</v>
      </c>
      <c r="Q665" s="236">
        <v>8394031.3300000001</v>
      </c>
      <c r="R665" s="236">
        <v>40190201.960000001</v>
      </c>
      <c r="S665" s="236">
        <v>37808639.359999999</v>
      </c>
      <c r="T665" s="236">
        <v>0</v>
      </c>
      <c r="U665" s="237"/>
      <c r="V665" s="237"/>
      <c r="W665" s="237"/>
      <c r="X665" s="237"/>
    </row>
    <row r="666" spans="1:24" ht="15" hidden="1" customHeight="1" outlineLevel="2" x14ac:dyDescent="0.2">
      <c r="A666" s="234">
        <v>610</v>
      </c>
      <c r="B666" s="235" t="s">
        <v>1402</v>
      </c>
      <c r="C666" s="235" t="s">
        <v>1403</v>
      </c>
      <c r="D666" s="235" t="s">
        <v>1404</v>
      </c>
      <c r="E666" s="235" t="s">
        <v>1453</v>
      </c>
      <c r="F666" s="235" t="s">
        <v>1454</v>
      </c>
      <c r="G666" s="236">
        <v>27523952.460000001</v>
      </c>
      <c r="H666" s="236">
        <v>12458418.6</v>
      </c>
      <c r="I666" s="236">
        <v>15065533.859999999</v>
      </c>
      <c r="J666" s="236">
        <v>0</v>
      </c>
      <c r="K666" s="236">
        <v>15065533.859999999</v>
      </c>
      <c r="L666" s="236">
        <v>5315580.1900000004</v>
      </c>
      <c r="M666" s="236">
        <v>2406643.3199999998</v>
      </c>
      <c r="N666" s="236">
        <v>2908936.87</v>
      </c>
      <c r="O666" s="236">
        <v>14340274.17</v>
      </c>
      <c r="P666" s="236">
        <v>6395038.0800000001</v>
      </c>
      <c r="Q666" s="236">
        <v>7945236.0899999999</v>
      </c>
      <c r="R666" s="236">
        <v>25919706.82</v>
      </c>
      <c r="S666" s="236">
        <v>25919706.82</v>
      </c>
      <c r="T666" s="236">
        <v>1394454.38</v>
      </c>
      <c r="U666" s="237"/>
      <c r="V666" s="237"/>
      <c r="W666" s="237"/>
      <c r="X666" s="237"/>
    </row>
    <row r="667" spans="1:24" ht="15" hidden="1" customHeight="1" outlineLevel="2" x14ac:dyDescent="0.2">
      <c r="A667" s="234">
        <v>611</v>
      </c>
      <c r="B667" s="235" t="s">
        <v>1402</v>
      </c>
      <c r="C667" s="235" t="s">
        <v>1403</v>
      </c>
      <c r="D667" s="235" t="s">
        <v>1404</v>
      </c>
      <c r="E667" s="235" t="s">
        <v>1455</v>
      </c>
      <c r="F667" s="235" t="s">
        <v>1456</v>
      </c>
      <c r="G667" s="236">
        <v>48984556.270000003</v>
      </c>
      <c r="H667" s="236">
        <v>16973237.73</v>
      </c>
      <c r="I667" s="236">
        <v>32011318.539999999</v>
      </c>
      <c r="J667" s="236">
        <v>0</v>
      </c>
      <c r="K667" s="236">
        <v>32011318.539999999</v>
      </c>
      <c r="L667" s="236">
        <v>9459451.7599999998</v>
      </c>
      <c r="M667" s="236">
        <v>3278891.56</v>
      </c>
      <c r="N667" s="236">
        <v>6180560.2000000002</v>
      </c>
      <c r="O667" s="236">
        <v>17011401.719999999</v>
      </c>
      <c r="P667" s="236">
        <v>5586259.71</v>
      </c>
      <c r="Q667" s="236">
        <v>11425142.01</v>
      </c>
      <c r="R667" s="236">
        <v>49617020.75</v>
      </c>
      <c r="S667" s="236">
        <v>45263949.090000004</v>
      </c>
      <c r="T667" s="236">
        <v>9389.2999999999993</v>
      </c>
      <c r="U667" s="237"/>
      <c r="V667" s="237"/>
      <c r="W667" s="237"/>
      <c r="X667" s="237"/>
    </row>
    <row r="668" spans="1:24" ht="15" hidden="1" customHeight="1" outlineLevel="2" x14ac:dyDescent="0.2">
      <c r="A668" s="234">
        <v>612</v>
      </c>
      <c r="B668" s="235" t="s">
        <v>1402</v>
      </c>
      <c r="C668" s="235" t="s">
        <v>1403</v>
      </c>
      <c r="D668" s="235" t="s">
        <v>1404</v>
      </c>
      <c r="E668" s="235" t="s">
        <v>1457</v>
      </c>
      <c r="F668" s="235" t="s">
        <v>1458</v>
      </c>
      <c r="G668" s="236">
        <v>34070716.039999999</v>
      </c>
      <c r="H668" s="236">
        <v>11531748.710000001</v>
      </c>
      <c r="I668" s="236">
        <v>22538967.329999998</v>
      </c>
      <c r="J668" s="236">
        <v>0</v>
      </c>
      <c r="K668" s="236">
        <v>22538967.329999998</v>
      </c>
      <c r="L668" s="236">
        <v>6586533.3099999996</v>
      </c>
      <c r="M668" s="236">
        <v>2228468.4</v>
      </c>
      <c r="N668" s="236">
        <v>4358064.91</v>
      </c>
      <c r="O668" s="236">
        <v>11849179.17</v>
      </c>
      <c r="P668" s="236">
        <v>3940087.89</v>
      </c>
      <c r="Q668" s="236">
        <v>7909091.2800000003</v>
      </c>
      <c r="R668" s="236">
        <v>34806123.520000003</v>
      </c>
      <c r="S668" s="236">
        <v>34806123.520000003</v>
      </c>
      <c r="T668" s="236">
        <v>1844919.71</v>
      </c>
      <c r="U668" s="237"/>
      <c r="V668" s="237"/>
      <c r="W668" s="237"/>
      <c r="X668" s="237"/>
    </row>
    <row r="669" spans="1:24" ht="15" hidden="1" customHeight="1" outlineLevel="2" x14ac:dyDescent="0.2">
      <c r="A669" s="234">
        <v>613</v>
      </c>
      <c r="B669" s="235" t="s">
        <v>1402</v>
      </c>
      <c r="C669" s="235" t="s">
        <v>1403</v>
      </c>
      <c r="D669" s="235" t="s">
        <v>1404</v>
      </c>
      <c r="E669" s="235" t="s">
        <v>1459</v>
      </c>
      <c r="F669" s="235" t="s">
        <v>1460</v>
      </c>
      <c r="G669" s="236">
        <v>36165952.340000004</v>
      </c>
      <c r="H669" s="236">
        <v>12025600.720000001</v>
      </c>
      <c r="I669" s="236">
        <v>24140351.620000001</v>
      </c>
      <c r="J669" s="236">
        <v>0</v>
      </c>
      <c r="K669" s="236">
        <v>24140351.620000001</v>
      </c>
      <c r="L669" s="236">
        <v>6984039.6100000003</v>
      </c>
      <c r="M669" s="236">
        <v>2322735.62</v>
      </c>
      <c r="N669" s="236">
        <v>4661303.99</v>
      </c>
      <c r="O669" s="236">
        <v>11567858.41</v>
      </c>
      <c r="P669" s="236">
        <v>3798035.66</v>
      </c>
      <c r="Q669" s="236">
        <v>7769822.75</v>
      </c>
      <c r="R669" s="236">
        <v>36571478.359999999</v>
      </c>
      <c r="S669" s="236">
        <v>34485867.960000001</v>
      </c>
      <c r="T669" s="236">
        <v>730148.28</v>
      </c>
      <c r="U669" s="237"/>
      <c r="V669" s="237"/>
      <c r="W669" s="237"/>
      <c r="X669" s="237"/>
    </row>
    <row r="670" spans="1:24" ht="15" hidden="1" customHeight="1" outlineLevel="2" x14ac:dyDescent="0.2">
      <c r="A670" s="234">
        <v>614</v>
      </c>
      <c r="B670" s="235" t="s">
        <v>1402</v>
      </c>
      <c r="C670" s="235" t="s">
        <v>1403</v>
      </c>
      <c r="D670" s="235" t="s">
        <v>1404</v>
      </c>
      <c r="E670" s="235" t="s">
        <v>1461</v>
      </c>
      <c r="F670" s="235" t="s">
        <v>1462</v>
      </c>
      <c r="G670" s="236">
        <v>81700952.819999993</v>
      </c>
      <c r="H670" s="236">
        <v>26439432.59</v>
      </c>
      <c r="I670" s="236">
        <v>55261520.229999997</v>
      </c>
      <c r="J670" s="236">
        <v>0</v>
      </c>
      <c r="K670" s="236">
        <v>55261520.229999997</v>
      </c>
      <c r="L670" s="236">
        <v>15777344.550000001</v>
      </c>
      <c r="M670" s="236">
        <v>5107438.41</v>
      </c>
      <c r="N670" s="236">
        <v>10669906.140000001</v>
      </c>
      <c r="O670" s="236">
        <v>0</v>
      </c>
      <c r="P670" s="236">
        <v>0</v>
      </c>
      <c r="Q670" s="236">
        <v>0</v>
      </c>
      <c r="R670" s="236">
        <v>65931426.369999997</v>
      </c>
      <c r="S670" s="236">
        <v>60067939.710000001</v>
      </c>
      <c r="T670" s="236">
        <v>0</v>
      </c>
      <c r="U670" s="237"/>
      <c r="V670" s="237"/>
      <c r="W670" s="237"/>
      <c r="X670" s="237"/>
    </row>
    <row r="671" spans="1:24" ht="15" hidden="1" customHeight="1" outlineLevel="2" x14ac:dyDescent="0.2">
      <c r="A671" s="234">
        <v>615</v>
      </c>
      <c r="B671" s="235" t="s">
        <v>1402</v>
      </c>
      <c r="C671" s="235" t="s">
        <v>1403</v>
      </c>
      <c r="D671" s="235" t="s">
        <v>1404</v>
      </c>
      <c r="E671" s="235" t="s">
        <v>1463</v>
      </c>
      <c r="F671" s="235" t="s">
        <v>1464</v>
      </c>
      <c r="G671" s="236">
        <v>37690393.890000001</v>
      </c>
      <c r="H671" s="236">
        <v>2652349.83</v>
      </c>
      <c r="I671" s="236">
        <v>35038044.060000002</v>
      </c>
      <c r="J671" s="236">
        <v>0</v>
      </c>
      <c r="K671" s="236">
        <v>35038044.060000002</v>
      </c>
      <c r="L671" s="236">
        <v>7291108.6200000001</v>
      </c>
      <c r="M671" s="236">
        <v>513123.17</v>
      </c>
      <c r="N671" s="236">
        <v>6777985.4500000002</v>
      </c>
      <c r="O671" s="236">
        <v>0</v>
      </c>
      <c r="P671" s="236">
        <v>0</v>
      </c>
      <c r="Q671" s="236">
        <v>0</v>
      </c>
      <c r="R671" s="236">
        <v>41816029.509999998</v>
      </c>
      <c r="S671" s="236">
        <v>41816029.509999998</v>
      </c>
      <c r="T671" s="236">
        <v>0</v>
      </c>
      <c r="U671" s="237"/>
      <c r="V671" s="237"/>
      <c r="W671" s="237"/>
      <c r="X671" s="237"/>
    </row>
    <row r="672" spans="1:24" ht="15" hidden="1" customHeight="1" outlineLevel="2" x14ac:dyDescent="0.2">
      <c r="A672" s="234">
        <v>616</v>
      </c>
      <c r="B672" s="235" t="s">
        <v>1402</v>
      </c>
      <c r="C672" s="235" t="s">
        <v>1403</v>
      </c>
      <c r="D672" s="235" t="s">
        <v>1404</v>
      </c>
      <c r="E672" s="235" t="s">
        <v>1465</v>
      </c>
      <c r="F672" s="235" t="s">
        <v>1466</v>
      </c>
      <c r="G672" s="236">
        <v>46818318.490000002</v>
      </c>
      <c r="H672" s="236">
        <v>15787515.48</v>
      </c>
      <c r="I672" s="236">
        <v>31030803.010000002</v>
      </c>
      <c r="J672" s="236">
        <v>0</v>
      </c>
      <c r="K672" s="236">
        <v>31030803.010000002</v>
      </c>
      <c r="L672" s="236">
        <v>9041127.6400000006</v>
      </c>
      <c r="M672" s="236">
        <v>3048905.36</v>
      </c>
      <c r="N672" s="236">
        <v>5992222.2800000003</v>
      </c>
      <c r="O672" s="236">
        <v>15608259.460000001</v>
      </c>
      <c r="P672" s="236">
        <v>5189626.16</v>
      </c>
      <c r="Q672" s="236">
        <v>10418633.300000001</v>
      </c>
      <c r="R672" s="236">
        <v>47441658.590000004</v>
      </c>
      <c r="S672" s="236">
        <v>43140315.229999997</v>
      </c>
      <c r="T672" s="236">
        <v>0</v>
      </c>
      <c r="U672" s="237"/>
      <c r="V672" s="237"/>
      <c r="W672" s="237"/>
      <c r="X672" s="237"/>
    </row>
    <row r="673" spans="1:24" ht="15" hidden="1" customHeight="1" outlineLevel="2" x14ac:dyDescent="0.2">
      <c r="A673" s="234">
        <v>617</v>
      </c>
      <c r="B673" s="235" t="s">
        <v>1402</v>
      </c>
      <c r="C673" s="235" t="s">
        <v>1403</v>
      </c>
      <c r="D673" s="235" t="s">
        <v>1404</v>
      </c>
      <c r="E673" s="235" t="s">
        <v>1467</v>
      </c>
      <c r="F673" s="235" t="s">
        <v>1468</v>
      </c>
      <c r="G673" s="236">
        <v>94518650.269999996</v>
      </c>
      <c r="H673" s="236">
        <v>44953507.149999999</v>
      </c>
      <c r="I673" s="236">
        <v>49565143.119999997</v>
      </c>
      <c r="J673" s="236">
        <v>0</v>
      </c>
      <c r="K673" s="236">
        <v>49565143.119999997</v>
      </c>
      <c r="L673" s="236">
        <v>18289473.510000002</v>
      </c>
      <c r="M673" s="236">
        <v>8701370.1600000001</v>
      </c>
      <c r="N673" s="236">
        <v>9588103.3499999996</v>
      </c>
      <c r="O673" s="236">
        <v>117869364.77</v>
      </c>
      <c r="P673" s="236">
        <v>53504853.689999998</v>
      </c>
      <c r="Q673" s="236">
        <v>64364511.079999998</v>
      </c>
      <c r="R673" s="236">
        <v>123517757.55</v>
      </c>
      <c r="S673" s="236">
        <v>123517757.55</v>
      </c>
      <c r="T673" s="236">
        <v>8181775.6699999999</v>
      </c>
      <c r="U673" s="237"/>
      <c r="V673" s="237"/>
      <c r="W673" s="237"/>
      <c r="X673" s="237"/>
    </row>
    <row r="674" spans="1:24" ht="15" hidden="1" customHeight="1" outlineLevel="2" x14ac:dyDescent="0.2">
      <c r="A674" s="234">
        <v>618</v>
      </c>
      <c r="B674" s="235" t="s">
        <v>1402</v>
      </c>
      <c r="C674" s="235" t="s">
        <v>1403</v>
      </c>
      <c r="D674" s="235" t="s">
        <v>1404</v>
      </c>
      <c r="E674" s="235" t="s">
        <v>1469</v>
      </c>
      <c r="F674" s="235" t="s">
        <v>377</v>
      </c>
      <c r="G674" s="236">
        <v>37797865.75</v>
      </c>
      <c r="H674" s="236">
        <v>16279229.83</v>
      </c>
      <c r="I674" s="236">
        <v>21518635.920000002</v>
      </c>
      <c r="J674" s="236">
        <v>0</v>
      </c>
      <c r="K674" s="236">
        <v>21518635.920000002</v>
      </c>
      <c r="L674" s="236">
        <v>7299179.8799999999</v>
      </c>
      <c r="M674" s="236">
        <v>3142959.92</v>
      </c>
      <c r="N674" s="236">
        <v>4156219.96</v>
      </c>
      <c r="O674" s="236">
        <v>11213707.49</v>
      </c>
      <c r="P674" s="236">
        <v>4698761.25</v>
      </c>
      <c r="Q674" s="236">
        <v>6514946.2400000002</v>
      </c>
      <c r="R674" s="236">
        <v>32189802.120000001</v>
      </c>
      <c r="S674" s="236">
        <v>29724905.120000001</v>
      </c>
      <c r="T674" s="236">
        <v>141407.69</v>
      </c>
      <c r="U674" s="237"/>
      <c r="V674" s="237"/>
      <c r="W674" s="237"/>
      <c r="X674" s="237"/>
    </row>
    <row r="675" spans="1:24" ht="15" hidden="1" customHeight="1" outlineLevel="2" x14ac:dyDescent="0.2">
      <c r="A675" s="234">
        <v>619</v>
      </c>
      <c r="B675" s="235" t="s">
        <v>1402</v>
      </c>
      <c r="C675" s="235" t="s">
        <v>1403</v>
      </c>
      <c r="D675" s="235" t="s">
        <v>1404</v>
      </c>
      <c r="E675" s="235" t="s">
        <v>1470</v>
      </c>
      <c r="F675" s="235" t="s">
        <v>1471</v>
      </c>
      <c r="G675" s="236">
        <v>28390616.09</v>
      </c>
      <c r="H675" s="236">
        <v>8795687.9600000009</v>
      </c>
      <c r="I675" s="236">
        <v>19594928.129999999</v>
      </c>
      <c r="J675" s="236">
        <v>0</v>
      </c>
      <c r="K675" s="236">
        <v>19594928.129999999</v>
      </c>
      <c r="L675" s="236">
        <v>5483214.1699999999</v>
      </c>
      <c r="M675" s="236">
        <v>1699332.75</v>
      </c>
      <c r="N675" s="236">
        <v>3783881.42</v>
      </c>
      <c r="O675" s="236">
        <v>5479654.3099999996</v>
      </c>
      <c r="P675" s="236">
        <v>1660435.29</v>
      </c>
      <c r="Q675" s="236">
        <v>3819219.02</v>
      </c>
      <c r="R675" s="236">
        <v>27198028.57</v>
      </c>
      <c r="S675" s="236">
        <v>27198028.57</v>
      </c>
      <c r="T675" s="236">
        <v>2170975.6800000002</v>
      </c>
      <c r="U675" s="237"/>
      <c r="V675" s="237"/>
      <c r="W675" s="237"/>
      <c r="X675" s="237"/>
    </row>
    <row r="676" spans="1:24" ht="15" hidden="1" customHeight="1" outlineLevel="2" x14ac:dyDescent="0.2">
      <c r="A676" s="234">
        <v>620</v>
      </c>
      <c r="B676" s="235" t="s">
        <v>1402</v>
      </c>
      <c r="C676" s="235" t="s">
        <v>1403</v>
      </c>
      <c r="D676" s="235" t="s">
        <v>1404</v>
      </c>
      <c r="E676" s="235" t="s">
        <v>1472</v>
      </c>
      <c r="F676" s="235" t="s">
        <v>1473</v>
      </c>
      <c r="G676" s="236">
        <v>25923395.629999999</v>
      </c>
      <c r="H676" s="236">
        <v>8510894.8100000005</v>
      </c>
      <c r="I676" s="236">
        <v>17412500.82</v>
      </c>
      <c r="J676" s="236">
        <v>0</v>
      </c>
      <c r="K676" s="236">
        <v>17412500.82</v>
      </c>
      <c r="L676" s="236">
        <v>5006090.2699999996</v>
      </c>
      <c r="M676" s="236">
        <v>1644164.53</v>
      </c>
      <c r="N676" s="236">
        <v>3361925.74</v>
      </c>
      <c r="O676" s="236">
        <v>7809330.9000000004</v>
      </c>
      <c r="P676" s="236">
        <v>2511847.66</v>
      </c>
      <c r="Q676" s="236">
        <v>5297483.24</v>
      </c>
      <c r="R676" s="236">
        <v>26071909.800000001</v>
      </c>
      <c r="S676" s="236">
        <v>23530490.530000001</v>
      </c>
      <c r="T676" s="236">
        <v>833275.14</v>
      </c>
      <c r="U676" s="237"/>
      <c r="V676" s="237"/>
      <c r="W676" s="237"/>
      <c r="X676" s="237"/>
    </row>
    <row r="677" spans="1:24" ht="15" hidden="1" customHeight="1" outlineLevel="2" x14ac:dyDescent="0.2">
      <c r="A677" s="234">
        <v>621</v>
      </c>
      <c r="B677" s="235" t="s">
        <v>1402</v>
      </c>
      <c r="C677" s="235" t="s">
        <v>1403</v>
      </c>
      <c r="D677" s="235" t="s">
        <v>1404</v>
      </c>
      <c r="E677" s="235" t="s">
        <v>1474</v>
      </c>
      <c r="F677" s="235" t="s">
        <v>1475</v>
      </c>
      <c r="G677" s="236">
        <v>29263324.82</v>
      </c>
      <c r="H677" s="236">
        <v>7547333.4800000004</v>
      </c>
      <c r="I677" s="236">
        <v>21715991.34</v>
      </c>
      <c r="J677" s="236">
        <v>0</v>
      </c>
      <c r="K677" s="236">
        <v>21715991.34</v>
      </c>
      <c r="L677" s="236">
        <v>5651067</v>
      </c>
      <c r="M677" s="236">
        <v>1456955.35</v>
      </c>
      <c r="N677" s="236">
        <v>4194111.65</v>
      </c>
      <c r="O677" s="236">
        <v>10736297.810000001</v>
      </c>
      <c r="P677" s="236">
        <v>2716993.17</v>
      </c>
      <c r="Q677" s="236">
        <v>8019304.6399999997</v>
      </c>
      <c r="R677" s="236">
        <v>33929407.630000003</v>
      </c>
      <c r="S677" s="236">
        <v>26648133.899999999</v>
      </c>
      <c r="T677" s="236">
        <v>0</v>
      </c>
      <c r="U677" s="237"/>
      <c r="V677" s="237"/>
      <c r="W677" s="237"/>
      <c r="X677" s="237"/>
    </row>
    <row r="678" spans="1:24" ht="15" hidden="1" customHeight="1" outlineLevel="1" x14ac:dyDescent="0.2">
      <c r="A678" s="239"/>
      <c r="B678" s="240"/>
      <c r="C678" s="241"/>
      <c r="D678" s="242" t="s">
        <v>1476</v>
      </c>
      <c r="E678" s="240"/>
      <c r="F678" s="240"/>
      <c r="G678" s="243">
        <f t="shared" ref="G678:T678" si="53">SUBTOTAL(9,G642:G677)</f>
        <v>0</v>
      </c>
      <c r="H678" s="243">
        <f t="shared" si="53"/>
        <v>0</v>
      </c>
      <c r="I678" s="243">
        <f t="shared" si="53"/>
        <v>0</v>
      </c>
      <c r="J678" s="243">
        <f t="shared" si="53"/>
        <v>0</v>
      </c>
      <c r="K678" s="243">
        <f t="shared" si="53"/>
        <v>0</v>
      </c>
      <c r="L678" s="243">
        <f t="shared" si="53"/>
        <v>0</v>
      </c>
      <c r="M678" s="243">
        <f t="shared" si="53"/>
        <v>0</v>
      </c>
      <c r="N678" s="243">
        <f t="shared" si="53"/>
        <v>0</v>
      </c>
      <c r="O678" s="243">
        <f t="shared" si="53"/>
        <v>0</v>
      </c>
      <c r="P678" s="243">
        <f t="shared" si="53"/>
        <v>0</v>
      </c>
      <c r="Q678" s="243">
        <f t="shared" si="53"/>
        <v>0</v>
      </c>
      <c r="R678" s="243">
        <f t="shared" si="53"/>
        <v>0</v>
      </c>
      <c r="S678" s="243">
        <f t="shared" si="53"/>
        <v>0</v>
      </c>
      <c r="T678" s="243">
        <f t="shared" si="53"/>
        <v>0</v>
      </c>
      <c r="U678" s="237"/>
      <c r="V678" s="237"/>
      <c r="W678" s="237"/>
      <c r="X678" s="237"/>
    </row>
    <row r="679" spans="1:24" ht="15" hidden="1" customHeight="1" outlineLevel="2" x14ac:dyDescent="0.2">
      <c r="A679" s="244">
        <v>622</v>
      </c>
      <c r="B679" s="245" t="s">
        <v>1402</v>
      </c>
      <c r="C679" s="235" t="s">
        <v>1477</v>
      </c>
      <c r="D679" s="245" t="s">
        <v>1478</v>
      </c>
      <c r="E679" s="245" t="s">
        <v>1479</v>
      </c>
      <c r="F679" s="245" t="s">
        <v>1480</v>
      </c>
      <c r="G679" s="246">
        <v>31542582.809999999</v>
      </c>
      <c r="H679" s="246">
        <v>5605728.46</v>
      </c>
      <c r="I679" s="246">
        <v>25936854.350000001</v>
      </c>
      <c r="J679" s="246">
        <v>0</v>
      </c>
      <c r="K679" s="246">
        <v>25936854.350000001</v>
      </c>
      <c r="L679" s="246">
        <v>6117665.2300000004</v>
      </c>
      <c r="M679" s="246">
        <v>1086879.54</v>
      </c>
      <c r="N679" s="246">
        <v>5030785.6900000004</v>
      </c>
      <c r="O679" s="246">
        <v>0</v>
      </c>
      <c r="P679" s="246">
        <v>0</v>
      </c>
      <c r="Q679" s="246">
        <v>0</v>
      </c>
      <c r="R679" s="246">
        <v>30967640.039999999</v>
      </c>
      <c r="S679" s="246">
        <v>29858924.960000001</v>
      </c>
      <c r="T679" s="246">
        <v>1220852</v>
      </c>
      <c r="U679" s="237"/>
      <c r="V679" s="237"/>
      <c r="W679" s="237"/>
      <c r="X679" s="237"/>
    </row>
    <row r="680" spans="1:24" ht="15" hidden="1" customHeight="1" outlineLevel="2" x14ac:dyDescent="0.2">
      <c r="A680" s="234">
        <v>623</v>
      </c>
      <c r="B680" s="235" t="s">
        <v>1402</v>
      </c>
      <c r="C680" s="235" t="s">
        <v>1477</v>
      </c>
      <c r="D680" s="235" t="s">
        <v>1478</v>
      </c>
      <c r="E680" s="235" t="s">
        <v>1481</v>
      </c>
      <c r="F680" s="235" t="s">
        <v>1482</v>
      </c>
      <c r="G680" s="236">
        <v>28422054.989999998</v>
      </c>
      <c r="H680" s="236">
        <v>5145046.79</v>
      </c>
      <c r="I680" s="236">
        <v>23277008.199999999</v>
      </c>
      <c r="J680" s="236">
        <v>0</v>
      </c>
      <c r="K680" s="236">
        <v>23277008.199999999</v>
      </c>
      <c r="L680" s="236">
        <v>5512440.71</v>
      </c>
      <c r="M680" s="236">
        <v>997559.21</v>
      </c>
      <c r="N680" s="236">
        <v>4514881.5</v>
      </c>
      <c r="O680" s="236">
        <v>0</v>
      </c>
      <c r="P680" s="236">
        <v>0</v>
      </c>
      <c r="Q680" s="236">
        <v>0</v>
      </c>
      <c r="R680" s="236">
        <v>27791889.699999999</v>
      </c>
      <c r="S680" s="236">
        <v>25625405.68</v>
      </c>
      <c r="T680" s="236">
        <v>1100072</v>
      </c>
      <c r="U680" s="237"/>
      <c r="V680" s="237"/>
      <c r="W680" s="237"/>
      <c r="X680" s="237"/>
    </row>
    <row r="681" spans="1:24" ht="15" hidden="1" customHeight="1" outlineLevel="2" x14ac:dyDescent="0.2">
      <c r="A681" s="234">
        <v>624</v>
      </c>
      <c r="B681" s="235" t="s">
        <v>1402</v>
      </c>
      <c r="C681" s="235" t="s">
        <v>1477</v>
      </c>
      <c r="D681" s="235" t="s">
        <v>1478</v>
      </c>
      <c r="E681" s="235" t="s">
        <v>1483</v>
      </c>
      <c r="F681" s="235" t="s">
        <v>1484</v>
      </c>
      <c r="G681" s="236">
        <v>21138950.460000001</v>
      </c>
      <c r="H681" s="236">
        <v>4677532.1399999997</v>
      </c>
      <c r="I681" s="236">
        <v>16461418.32</v>
      </c>
      <c r="J681" s="236">
        <v>0</v>
      </c>
      <c r="K681" s="236">
        <v>16461418.32</v>
      </c>
      <c r="L681" s="236">
        <v>4101877.61</v>
      </c>
      <c r="M681" s="236">
        <v>907580.86</v>
      </c>
      <c r="N681" s="236">
        <v>3194296.75</v>
      </c>
      <c r="O681" s="236">
        <v>0</v>
      </c>
      <c r="P681" s="236">
        <v>0</v>
      </c>
      <c r="Q681" s="236">
        <v>0</v>
      </c>
      <c r="R681" s="236">
        <v>19655715.07</v>
      </c>
      <c r="S681" s="236">
        <v>19655715.07</v>
      </c>
      <c r="T681" s="236">
        <v>778397</v>
      </c>
      <c r="U681" s="237"/>
      <c r="V681" s="237"/>
      <c r="W681" s="237"/>
      <c r="X681" s="237"/>
    </row>
    <row r="682" spans="1:24" ht="15" hidden="1" customHeight="1" outlineLevel="2" x14ac:dyDescent="0.2">
      <c r="A682" s="234">
        <v>625</v>
      </c>
      <c r="B682" s="235" t="s">
        <v>1402</v>
      </c>
      <c r="C682" s="235" t="s">
        <v>1477</v>
      </c>
      <c r="D682" s="235" t="s">
        <v>1478</v>
      </c>
      <c r="E682" s="235" t="s">
        <v>1485</v>
      </c>
      <c r="F682" s="235" t="s">
        <v>1486</v>
      </c>
      <c r="G682" s="236">
        <v>28859813.609999999</v>
      </c>
      <c r="H682" s="236">
        <v>5163483.2</v>
      </c>
      <c r="I682" s="236">
        <v>23696330.41</v>
      </c>
      <c r="J682" s="236">
        <v>0</v>
      </c>
      <c r="K682" s="236">
        <v>23696330.41</v>
      </c>
      <c r="L682" s="236">
        <v>5597343.7400000002</v>
      </c>
      <c r="M682" s="236">
        <v>1001133.8</v>
      </c>
      <c r="N682" s="236">
        <v>4596209.9400000004</v>
      </c>
      <c r="O682" s="236">
        <v>0</v>
      </c>
      <c r="P682" s="236">
        <v>0</v>
      </c>
      <c r="Q682" s="236">
        <v>0</v>
      </c>
      <c r="R682" s="236">
        <v>28292540.350000001</v>
      </c>
      <c r="S682" s="236">
        <v>26683960.059999999</v>
      </c>
      <c r="T682" s="236">
        <v>1117015</v>
      </c>
      <c r="U682" s="237"/>
      <c r="V682" s="237"/>
      <c r="W682" s="237"/>
      <c r="X682" s="237"/>
    </row>
    <row r="683" spans="1:24" ht="15" hidden="1" customHeight="1" outlineLevel="2" x14ac:dyDescent="0.2">
      <c r="A683" s="234">
        <v>626</v>
      </c>
      <c r="B683" s="235" t="s">
        <v>1402</v>
      </c>
      <c r="C683" s="235" t="s">
        <v>1477</v>
      </c>
      <c r="D683" s="235" t="s">
        <v>1478</v>
      </c>
      <c r="E683" s="235" t="s">
        <v>1487</v>
      </c>
      <c r="F683" s="235" t="s">
        <v>1488</v>
      </c>
      <c r="G683" s="236">
        <v>18440236.649999999</v>
      </c>
      <c r="H683" s="236">
        <v>3547587.79</v>
      </c>
      <c r="I683" s="236">
        <v>14892648.859999999</v>
      </c>
      <c r="J683" s="236">
        <v>0</v>
      </c>
      <c r="K683" s="236">
        <v>14892648.859999999</v>
      </c>
      <c r="L683" s="236">
        <v>3576472.96</v>
      </c>
      <c r="M683" s="236">
        <v>687832.21</v>
      </c>
      <c r="N683" s="236">
        <v>2888640.75</v>
      </c>
      <c r="O683" s="236">
        <v>0</v>
      </c>
      <c r="P683" s="236">
        <v>0</v>
      </c>
      <c r="Q683" s="236">
        <v>0</v>
      </c>
      <c r="R683" s="236">
        <v>17781289.609999999</v>
      </c>
      <c r="S683" s="236">
        <v>17294361.129999999</v>
      </c>
      <c r="T683" s="236">
        <v>0</v>
      </c>
      <c r="U683" s="237"/>
      <c r="V683" s="237"/>
      <c r="W683" s="237"/>
      <c r="X683" s="237"/>
    </row>
    <row r="684" spans="1:24" ht="15" hidden="1" customHeight="1" outlineLevel="2" x14ac:dyDescent="0.2">
      <c r="A684" s="234">
        <v>627</v>
      </c>
      <c r="B684" s="235" t="s">
        <v>1402</v>
      </c>
      <c r="C684" s="235" t="s">
        <v>1477</v>
      </c>
      <c r="D684" s="235" t="s">
        <v>1478</v>
      </c>
      <c r="E684" s="235" t="s">
        <v>1489</v>
      </c>
      <c r="F684" s="235" t="s">
        <v>1490</v>
      </c>
      <c r="G684" s="236">
        <v>34006011.899999999</v>
      </c>
      <c r="H684" s="236">
        <v>16453690.91</v>
      </c>
      <c r="I684" s="236">
        <v>17552320.989999998</v>
      </c>
      <c r="J684" s="236">
        <v>0</v>
      </c>
      <c r="K684" s="236">
        <v>17552320.989999998</v>
      </c>
      <c r="L684" s="236">
        <v>6595445.8399999999</v>
      </c>
      <c r="M684" s="236">
        <v>3174674.8</v>
      </c>
      <c r="N684" s="236">
        <v>3420771.04</v>
      </c>
      <c r="O684" s="236">
        <v>711224582.54999995</v>
      </c>
      <c r="P684" s="236">
        <v>321734516.29000002</v>
      </c>
      <c r="Q684" s="236">
        <v>389490066.25999999</v>
      </c>
      <c r="R684" s="236">
        <v>410463158.29000002</v>
      </c>
      <c r="S684" s="236">
        <v>395720968.43000001</v>
      </c>
      <c r="T684" s="236">
        <v>1316198</v>
      </c>
      <c r="U684" s="237"/>
      <c r="V684" s="237"/>
      <c r="W684" s="237"/>
      <c r="X684" s="237"/>
    </row>
    <row r="685" spans="1:24" ht="15" hidden="1" customHeight="1" outlineLevel="2" x14ac:dyDescent="0.2">
      <c r="A685" s="234">
        <v>628</v>
      </c>
      <c r="B685" s="235" t="s">
        <v>1402</v>
      </c>
      <c r="C685" s="235" t="s">
        <v>1477</v>
      </c>
      <c r="D685" s="235" t="s">
        <v>1478</v>
      </c>
      <c r="E685" s="235" t="s">
        <v>1491</v>
      </c>
      <c r="F685" s="235" t="s">
        <v>1492</v>
      </c>
      <c r="G685" s="236">
        <v>61528390.450000003</v>
      </c>
      <c r="H685" s="236">
        <v>21920667.640000001</v>
      </c>
      <c r="I685" s="236">
        <v>39607722.810000002</v>
      </c>
      <c r="J685" s="236">
        <v>0</v>
      </c>
      <c r="K685" s="236">
        <v>39607722.810000002</v>
      </c>
      <c r="L685" s="236">
        <v>11933394.84</v>
      </c>
      <c r="M685" s="236">
        <v>4249776.34</v>
      </c>
      <c r="N685" s="236">
        <v>7683618.5</v>
      </c>
      <c r="O685" s="236">
        <v>29812691.399999999</v>
      </c>
      <c r="P685" s="236">
        <v>10339662.02</v>
      </c>
      <c r="Q685" s="236">
        <v>19473029.379999999</v>
      </c>
      <c r="R685" s="236">
        <v>66764370.689999998</v>
      </c>
      <c r="S685" s="236">
        <v>60421863.740000002</v>
      </c>
      <c r="T685" s="236">
        <v>2185500</v>
      </c>
      <c r="U685" s="237"/>
      <c r="V685" s="237"/>
      <c r="W685" s="237"/>
      <c r="X685" s="237"/>
    </row>
    <row r="686" spans="1:24" ht="15" hidden="1" customHeight="1" outlineLevel="2" x14ac:dyDescent="0.2">
      <c r="A686" s="234">
        <v>629</v>
      </c>
      <c r="B686" s="235" t="s">
        <v>1402</v>
      </c>
      <c r="C686" s="235" t="s">
        <v>1477</v>
      </c>
      <c r="D686" s="235" t="s">
        <v>1478</v>
      </c>
      <c r="E686" s="235" t="s">
        <v>1493</v>
      </c>
      <c r="F686" s="235" t="s">
        <v>1494</v>
      </c>
      <c r="G686" s="236">
        <v>87033341.689999998</v>
      </c>
      <c r="H686" s="236">
        <v>31535704.73</v>
      </c>
      <c r="I686" s="236">
        <v>55497636.960000001</v>
      </c>
      <c r="J686" s="236">
        <v>0</v>
      </c>
      <c r="K686" s="236">
        <v>55497636.960000001</v>
      </c>
      <c r="L686" s="236">
        <v>16880065.010000002</v>
      </c>
      <c r="M686" s="236">
        <v>6117342.7199999997</v>
      </c>
      <c r="N686" s="236">
        <v>10762722.289999999</v>
      </c>
      <c r="O686" s="236">
        <v>31269396.550000001</v>
      </c>
      <c r="P686" s="236">
        <v>11013163.550000001</v>
      </c>
      <c r="Q686" s="236">
        <v>20256233</v>
      </c>
      <c r="R686" s="236">
        <v>86516592.25</v>
      </c>
      <c r="S686" s="236">
        <v>73752697.189999998</v>
      </c>
      <c r="T686" s="236">
        <v>15008765</v>
      </c>
      <c r="U686" s="237"/>
      <c r="V686" s="237"/>
      <c r="W686" s="237"/>
      <c r="X686" s="237"/>
    </row>
    <row r="687" spans="1:24" ht="15" hidden="1" customHeight="1" outlineLevel="2" x14ac:dyDescent="0.2">
      <c r="A687" s="234">
        <v>630</v>
      </c>
      <c r="B687" s="235" t="s">
        <v>1402</v>
      </c>
      <c r="C687" s="235" t="s">
        <v>1477</v>
      </c>
      <c r="D687" s="235" t="s">
        <v>1478</v>
      </c>
      <c r="E687" s="235" t="s">
        <v>1495</v>
      </c>
      <c r="F687" s="235" t="s">
        <v>1496</v>
      </c>
      <c r="G687" s="236">
        <v>98224781.909999996</v>
      </c>
      <c r="H687" s="236">
        <v>50962906.520000003</v>
      </c>
      <c r="I687" s="236">
        <v>47261875.390000001</v>
      </c>
      <c r="J687" s="236">
        <v>0</v>
      </c>
      <c r="K687" s="236">
        <v>47261875.390000001</v>
      </c>
      <c r="L687" s="236">
        <v>19064392.98</v>
      </c>
      <c r="M687" s="236">
        <v>9897754.5700000003</v>
      </c>
      <c r="N687" s="236">
        <v>9166638.4100000001</v>
      </c>
      <c r="O687" s="236">
        <v>182546387.74000001</v>
      </c>
      <c r="P687" s="236">
        <v>89561140.909999996</v>
      </c>
      <c r="Q687" s="236">
        <v>92985246.829999998</v>
      </c>
      <c r="R687" s="236">
        <v>149413760.63</v>
      </c>
      <c r="S687" s="236">
        <v>149413760.63</v>
      </c>
      <c r="T687" s="236">
        <v>2966056</v>
      </c>
      <c r="U687" s="237"/>
      <c r="V687" s="237"/>
      <c r="W687" s="237"/>
      <c r="X687" s="237"/>
    </row>
    <row r="688" spans="1:24" ht="15" hidden="1" customHeight="1" outlineLevel="2" x14ac:dyDescent="0.2">
      <c r="A688" s="234">
        <v>631</v>
      </c>
      <c r="B688" s="235" t="s">
        <v>1402</v>
      </c>
      <c r="C688" s="235" t="s">
        <v>1477</v>
      </c>
      <c r="D688" s="235" t="s">
        <v>1478</v>
      </c>
      <c r="E688" s="235" t="s">
        <v>1497</v>
      </c>
      <c r="F688" s="235" t="s">
        <v>1498</v>
      </c>
      <c r="G688" s="236">
        <v>64869576.920000002</v>
      </c>
      <c r="H688" s="236">
        <v>24953245.510000002</v>
      </c>
      <c r="I688" s="236">
        <v>39916331.409999996</v>
      </c>
      <c r="J688" s="236">
        <v>0</v>
      </c>
      <c r="K688" s="236">
        <v>39916331.409999996</v>
      </c>
      <c r="L688" s="236">
        <v>12581415.98</v>
      </c>
      <c r="M688" s="236">
        <v>4838614.95</v>
      </c>
      <c r="N688" s="236">
        <v>7742801.0300000003</v>
      </c>
      <c r="O688" s="236">
        <v>34142544.829999998</v>
      </c>
      <c r="P688" s="236">
        <v>12914361.539999999</v>
      </c>
      <c r="Q688" s="236">
        <v>21228183.289999999</v>
      </c>
      <c r="R688" s="236">
        <v>68887315.730000004</v>
      </c>
      <c r="S688" s="236">
        <v>55997502.420000002</v>
      </c>
      <c r="T688" s="236">
        <v>1840409</v>
      </c>
      <c r="U688" s="237"/>
      <c r="V688" s="237"/>
      <c r="W688" s="237"/>
      <c r="X688" s="237"/>
    </row>
    <row r="689" spans="1:24" ht="15" hidden="1" customHeight="1" outlineLevel="2" x14ac:dyDescent="0.2">
      <c r="A689" s="234">
        <v>632</v>
      </c>
      <c r="B689" s="235" t="s">
        <v>1402</v>
      </c>
      <c r="C689" s="235" t="s">
        <v>1477</v>
      </c>
      <c r="D689" s="235" t="s">
        <v>1478</v>
      </c>
      <c r="E689" s="235" t="s">
        <v>1499</v>
      </c>
      <c r="F689" s="235" t="s">
        <v>1500</v>
      </c>
      <c r="G689" s="236">
        <v>68783170.530000001</v>
      </c>
      <c r="H689" s="236">
        <v>23231241.149999999</v>
      </c>
      <c r="I689" s="236">
        <v>45551929.380000003</v>
      </c>
      <c r="J689" s="236">
        <v>0</v>
      </c>
      <c r="K689" s="236">
        <v>45551929.380000003</v>
      </c>
      <c r="L689" s="236">
        <v>13340455.140000001</v>
      </c>
      <c r="M689" s="236">
        <v>4505452.83</v>
      </c>
      <c r="N689" s="236">
        <v>8835002.3100000005</v>
      </c>
      <c r="O689" s="236">
        <v>45409111.909999996</v>
      </c>
      <c r="P689" s="236">
        <v>14928579.02</v>
      </c>
      <c r="Q689" s="236">
        <v>30480532.890000001</v>
      </c>
      <c r="R689" s="236">
        <v>84867464.579999998</v>
      </c>
      <c r="S689" s="236">
        <v>78248931.469999999</v>
      </c>
      <c r="T689" s="236">
        <v>1998785</v>
      </c>
      <c r="U689" s="237"/>
      <c r="V689" s="237"/>
      <c r="W689" s="237"/>
      <c r="X689" s="237"/>
    </row>
    <row r="690" spans="1:24" ht="15" hidden="1" customHeight="1" outlineLevel="2" x14ac:dyDescent="0.2">
      <c r="A690" s="234">
        <v>633</v>
      </c>
      <c r="B690" s="235" t="s">
        <v>1402</v>
      </c>
      <c r="C690" s="235" t="s">
        <v>1477</v>
      </c>
      <c r="D690" s="235" t="s">
        <v>1478</v>
      </c>
      <c r="E690" s="235" t="s">
        <v>1501</v>
      </c>
      <c r="F690" s="235" t="s">
        <v>1502</v>
      </c>
      <c r="G690" s="236">
        <v>101311656.06</v>
      </c>
      <c r="H690" s="236">
        <v>43456167.560000002</v>
      </c>
      <c r="I690" s="236">
        <v>57855488.5</v>
      </c>
      <c r="J690" s="236">
        <v>0</v>
      </c>
      <c r="K690" s="236">
        <v>57855488.5</v>
      </c>
      <c r="L690" s="236">
        <v>19649335.620000001</v>
      </c>
      <c r="M690" s="236">
        <v>8425015.5500000007</v>
      </c>
      <c r="N690" s="236">
        <v>11224320.07</v>
      </c>
      <c r="O690" s="236">
        <v>64005604.450000003</v>
      </c>
      <c r="P690" s="236">
        <v>26418217.890000001</v>
      </c>
      <c r="Q690" s="236">
        <v>37587386.560000002</v>
      </c>
      <c r="R690" s="236">
        <v>106667195.13</v>
      </c>
      <c r="S690" s="236">
        <v>92100688.829999998</v>
      </c>
      <c r="T690" s="236">
        <v>3386253</v>
      </c>
      <c r="U690" s="237"/>
      <c r="V690" s="237"/>
      <c r="W690" s="237"/>
      <c r="X690" s="237"/>
    </row>
    <row r="691" spans="1:24" ht="15" hidden="1" customHeight="1" outlineLevel="2" x14ac:dyDescent="0.2">
      <c r="A691" s="234">
        <v>634</v>
      </c>
      <c r="B691" s="235" t="s">
        <v>1402</v>
      </c>
      <c r="C691" s="235" t="s">
        <v>1477</v>
      </c>
      <c r="D691" s="235" t="s">
        <v>1478</v>
      </c>
      <c r="E691" s="235" t="s">
        <v>1503</v>
      </c>
      <c r="F691" s="235" t="s">
        <v>1504</v>
      </c>
      <c r="G691" s="236">
        <v>69438961.890000001</v>
      </c>
      <c r="H691" s="236">
        <v>22517699.57</v>
      </c>
      <c r="I691" s="236">
        <v>46921262.32</v>
      </c>
      <c r="J691" s="236">
        <v>0</v>
      </c>
      <c r="K691" s="236">
        <v>46921262.32</v>
      </c>
      <c r="L691" s="236">
        <v>13467645.48</v>
      </c>
      <c r="M691" s="236">
        <v>4365855.6500000004</v>
      </c>
      <c r="N691" s="236">
        <v>9101789.8300000001</v>
      </c>
      <c r="O691" s="236">
        <v>26138522.870000001</v>
      </c>
      <c r="P691" s="236">
        <v>8239981.7800000003</v>
      </c>
      <c r="Q691" s="236">
        <v>17898541.09</v>
      </c>
      <c r="R691" s="236">
        <v>73921593.239999995</v>
      </c>
      <c r="S691" s="236">
        <v>62484248.979999997</v>
      </c>
      <c r="T691" s="236">
        <v>14225824</v>
      </c>
      <c r="U691" s="237"/>
      <c r="V691" s="237"/>
      <c r="W691" s="237"/>
      <c r="X691" s="237"/>
    </row>
    <row r="692" spans="1:24" ht="15" hidden="1" customHeight="1" outlineLevel="2" x14ac:dyDescent="0.2">
      <c r="A692" s="234">
        <v>635</v>
      </c>
      <c r="B692" s="235" t="s">
        <v>1402</v>
      </c>
      <c r="C692" s="235" t="s">
        <v>1477</v>
      </c>
      <c r="D692" s="235" t="s">
        <v>1478</v>
      </c>
      <c r="E692" s="235" t="s">
        <v>1505</v>
      </c>
      <c r="F692" s="235" t="s">
        <v>1506</v>
      </c>
      <c r="G692" s="236">
        <v>46508652.82</v>
      </c>
      <c r="H692" s="236">
        <v>21060154.84</v>
      </c>
      <c r="I692" s="236">
        <v>25448497.98</v>
      </c>
      <c r="J692" s="236">
        <v>0</v>
      </c>
      <c r="K692" s="236">
        <v>25448497.98</v>
      </c>
      <c r="L692" s="236">
        <v>9020325.6400000006</v>
      </c>
      <c r="M692" s="236">
        <v>4085128.21</v>
      </c>
      <c r="N692" s="236">
        <v>4935197.43</v>
      </c>
      <c r="O692" s="236">
        <v>23747939.399999999</v>
      </c>
      <c r="P692" s="236">
        <v>10501559.949999999</v>
      </c>
      <c r="Q692" s="236">
        <v>13246379.449999999</v>
      </c>
      <c r="R692" s="236">
        <v>43630074.859999999</v>
      </c>
      <c r="S692" s="236">
        <v>38932046.810000002</v>
      </c>
      <c r="T692" s="236">
        <v>8431500</v>
      </c>
      <c r="U692" s="237"/>
      <c r="V692" s="237"/>
      <c r="W692" s="237"/>
      <c r="X692" s="237"/>
    </row>
    <row r="693" spans="1:24" ht="15" hidden="1" customHeight="1" outlineLevel="2" x14ac:dyDescent="0.2">
      <c r="A693" s="234">
        <v>636</v>
      </c>
      <c r="B693" s="235" t="s">
        <v>1402</v>
      </c>
      <c r="C693" s="235" t="s">
        <v>1477</v>
      </c>
      <c r="D693" s="235" t="s">
        <v>1478</v>
      </c>
      <c r="E693" s="235" t="s">
        <v>1507</v>
      </c>
      <c r="F693" s="235" t="s">
        <v>1508</v>
      </c>
      <c r="G693" s="236">
        <v>99911488.620000005</v>
      </c>
      <c r="H693" s="236">
        <v>39981614.829999998</v>
      </c>
      <c r="I693" s="236">
        <v>59929873.789999999</v>
      </c>
      <c r="J693" s="236">
        <v>0</v>
      </c>
      <c r="K693" s="236">
        <v>59929873.789999999</v>
      </c>
      <c r="L693" s="236">
        <v>19377773.969999999</v>
      </c>
      <c r="M693" s="236">
        <v>7756377.4800000004</v>
      </c>
      <c r="N693" s="236">
        <v>11621396.49</v>
      </c>
      <c r="O693" s="236">
        <v>57176527.43</v>
      </c>
      <c r="P693" s="236">
        <v>22013603.690000001</v>
      </c>
      <c r="Q693" s="236">
        <v>35162923.740000002</v>
      </c>
      <c r="R693" s="236">
        <v>106714194.02</v>
      </c>
      <c r="S693" s="236">
        <v>91092187.790000007</v>
      </c>
      <c r="T693" s="236">
        <v>3575995</v>
      </c>
      <c r="U693" s="237"/>
      <c r="V693" s="237"/>
      <c r="W693" s="237"/>
      <c r="X693" s="237"/>
    </row>
    <row r="694" spans="1:24" ht="15" hidden="1" customHeight="1" outlineLevel="2" x14ac:dyDescent="0.2">
      <c r="A694" s="234">
        <v>637</v>
      </c>
      <c r="B694" s="235" t="s">
        <v>1402</v>
      </c>
      <c r="C694" s="235" t="s">
        <v>1477</v>
      </c>
      <c r="D694" s="235" t="s">
        <v>1478</v>
      </c>
      <c r="E694" s="235" t="s">
        <v>1509</v>
      </c>
      <c r="F694" s="235" t="s">
        <v>1510</v>
      </c>
      <c r="G694" s="236">
        <v>88769205.560000002</v>
      </c>
      <c r="H694" s="236">
        <v>32990684.280000001</v>
      </c>
      <c r="I694" s="236">
        <v>55778521.280000001</v>
      </c>
      <c r="J694" s="236">
        <v>0</v>
      </c>
      <c r="K694" s="236">
        <v>55778521.280000001</v>
      </c>
      <c r="L694" s="236">
        <v>17216734.780000001</v>
      </c>
      <c r="M694" s="236">
        <v>6400697.0800000001</v>
      </c>
      <c r="N694" s="236">
        <v>10816037.699999999</v>
      </c>
      <c r="O694" s="236">
        <v>40122552.189999998</v>
      </c>
      <c r="P694" s="236">
        <v>14260731.640000001</v>
      </c>
      <c r="Q694" s="236">
        <v>25861820.550000001</v>
      </c>
      <c r="R694" s="236">
        <v>92456379.530000001</v>
      </c>
      <c r="S694" s="236">
        <v>78413893.049999997</v>
      </c>
      <c r="T694" s="236">
        <v>7307309</v>
      </c>
      <c r="U694" s="237"/>
      <c r="V694" s="237"/>
      <c r="W694" s="237"/>
      <c r="X694" s="237"/>
    </row>
    <row r="695" spans="1:24" ht="15" hidden="1" customHeight="1" outlineLevel="2" x14ac:dyDescent="0.2">
      <c r="A695" s="234">
        <v>638</v>
      </c>
      <c r="B695" s="235" t="s">
        <v>1402</v>
      </c>
      <c r="C695" s="235" t="s">
        <v>1477</v>
      </c>
      <c r="D695" s="235" t="s">
        <v>1478</v>
      </c>
      <c r="E695" s="235" t="s">
        <v>1511</v>
      </c>
      <c r="F695" s="235" t="s">
        <v>1512</v>
      </c>
      <c r="G695" s="236">
        <v>47348488.850000001</v>
      </c>
      <c r="H695" s="236">
        <v>18148692.68</v>
      </c>
      <c r="I695" s="236">
        <v>29199796.170000002</v>
      </c>
      <c r="J695" s="236">
        <v>0</v>
      </c>
      <c r="K695" s="236">
        <v>29199796.170000002</v>
      </c>
      <c r="L695" s="236">
        <v>9183211.3300000001</v>
      </c>
      <c r="M695" s="236">
        <v>3519845.37</v>
      </c>
      <c r="N695" s="236">
        <v>5663365.96</v>
      </c>
      <c r="O695" s="236">
        <v>14810990.84</v>
      </c>
      <c r="P695" s="236">
        <v>5532739.9500000002</v>
      </c>
      <c r="Q695" s="236">
        <v>9278250.8900000006</v>
      </c>
      <c r="R695" s="236">
        <v>44141413.020000003</v>
      </c>
      <c r="S695" s="236">
        <v>37910883.149999999</v>
      </c>
      <c r="T695" s="236">
        <v>1210329</v>
      </c>
      <c r="U695" s="237"/>
      <c r="V695" s="237"/>
      <c r="W695" s="237"/>
      <c r="X695" s="237"/>
    </row>
    <row r="696" spans="1:24" ht="15" hidden="1" customHeight="1" outlineLevel="2" x14ac:dyDescent="0.2">
      <c r="A696" s="234">
        <v>639</v>
      </c>
      <c r="B696" s="235" t="s">
        <v>1402</v>
      </c>
      <c r="C696" s="235" t="s">
        <v>1477</v>
      </c>
      <c r="D696" s="235" t="s">
        <v>1478</v>
      </c>
      <c r="E696" s="235" t="s">
        <v>1513</v>
      </c>
      <c r="F696" s="235" t="s">
        <v>1514</v>
      </c>
      <c r="G696" s="236">
        <v>33396175.07</v>
      </c>
      <c r="H696" s="236">
        <v>12552465.42</v>
      </c>
      <c r="I696" s="236">
        <v>20843709.649999999</v>
      </c>
      <c r="J696" s="236">
        <v>0</v>
      </c>
      <c r="K696" s="236">
        <v>20843709.649999999</v>
      </c>
      <c r="L696" s="236">
        <v>6477168.3499999996</v>
      </c>
      <c r="M696" s="236">
        <v>2434933.02</v>
      </c>
      <c r="N696" s="236">
        <v>4042235.33</v>
      </c>
      <c r="O696" s="236">
        <v>13552103.01</v>
      </c>
      <c r="P696" s="236">
        <v>4792723.5599999996</v>
      </c>
      <c r="Q696" s="236">
        <v>8759379.4499999993</v>
      </c>
      <c r="R696" s="236">
        <v>33645324.43</v>
      </c>
      <c r="S696" s="236">
        <v>26929974.5</v>
      </c>
      <c r="T696" s="236">
        <v>0</v>
      </c>
      <c r="U696" s="237"/>
      <c r="V696" s="237"/>
      <c r="W696" s="237"/>
      <c r="X696" s="237"/>
    </row>
    <row r="697" spans="1:24" ht="15" hidden="1" customHeight="1" outlineLevel="2" x14ac:dyDescent="0.2">
      <c r="A697" s="234">
        <v>640</v>
      </c>
      <c r="B697" s="235" t="s">
        <v>1402</v>
      </c>
      <c r="C697" s="235" t="s">
        <v>1477</v>
      </c>
      <c r="D697" s="235" t="s">
        <v>1478</v>
      </c>
      <c r="E697" s="235" t="s">
        <v>1515</v>
      </c>
      <c r="F697" s="235" t="s">
        <v>1516</v>
      </c>
      <c r="G697" s="236">
        <v>48947745.07</v>
      </c>
      <c r="H697" s="236">
        <v>18393201.16</v>
      </c>
      <c r="I697" s="236">
        <v>30554543.91</v>
      </c>
      <c r="J697" s="236">
        <v>0</v>
      </c>
      <c r="K697" s="236">
        <v>30554543.91</v>
      </c>
      <c r="L697" s="236">
        <v>9494466.0800000001</v>
      </c>
      <c r="M697" s="236">
        <v>3566720.94</v>
      </c>
      <c r="N697" s="236">
        <v>5927745.1399999997</v>
      </c>
      <c r="O697" s="236">
        <v>17162329.600000001</v>
      </c>
      <c r="P697" s="236">
        <v>6302525.9000000004</v>
      </c>
      <c r="Q697" s="236">
        <v>10859803.699999999</v>
      </c>
      <c r="R697" s="236">
        <v>47342092.75</v>
      </c>
      <c r="S697" s="236">
        <v>47342092.75</v>
      </c>
      <c r="T697" s="236">
        <v>1245500</v>
      </c>
      <c r="U697" s="237"/>
      <c r="V697" s="237"/>
      <c r="W697" s="237"/>
      <c r="X697" s="237"/>
    </row>
    <row r="698" spans="1:24" ht="15" hidden="1" customHeight="1" outlineLevel="2" x14ac:dyDescent="0.2">
      <c r="A698" s="234">
        <v>641</v>
      </c>
      <c r="B698" s="235" t="s">
        <v>1402</v>
      </c>
      <c r="C698" s="235" t="s">
        <v>1477</v>
      </c>
      <c r="D698" s="235" t="s">
        <v>1478</v>
      </c>
      <c r="E698" s="235" t="s">
        <v>1517</v>
      </c>
      <c r="F698" s="235" t="s">
        <v>1518</v>
      </c>
      <c r="G698" s="236">
        <v>46445189.140000001</v>
      </c>
      <c r="H698" s="236">
        <v>13980524.140000001</v>
      </c>
      <c r="I698" s="236">
        <v>32464665</v>
      </c>
      <c r="J698" s="236">
        <v>0</v>
      </c>
      <c r="K698" s="236">
        <v>32464665</v>
      </c>
      <c r="L698" s="236">
        <v>9008016.8900000006</v>
      </c>
      <c r="M698" s="236">
        <v>2710911.37</v>
      </c>
      <c r="N698" s="236">
        <v>6297105.5199999996</v>
      </c>
      <c r="O698" s="236">
        <v>22074787.550000001</v>
      </c>
      <c r="P698" s="236">
        <v>6458960.4900000002</v>
      </c>
      <c r="Q698" s="236">
        <v>15615827.060000001</v>
      </c>
      <c r="R698" s="236">
        <v>54377597.579999998</v>
      </c>
      <c r="S698" s="236">
        <v>44877603.640000001</v>
      </c>
      <c r="T698" s="236">
        <v>1179866</v>
      </c>
      <c r="U698" s="237"/>
      <c r="V698" s="237"/>
      <c r="W698" s="237"/>
      <c r="X698" s="237"/>
    </row>
    <row r="699" spans="1:24" ht="15" hidden="1" customHeight="1" outlineLevel="2" x14ac:dyDescent="0.2">
      <c r="A699" s="234">
        <v>642</v>
      </c>
      <c r="B699" s="235" t="s">
        <v>1402</v>
      </c>
      <c r="C699" s="235" t="s">
        <v>1477</v>
      </c>
      <c r="D699" s="235" t="s">
        <v>1478</v>
      </c>
      <c r="E699" s="235" t="s">
        <v>1519</v>
      </c>
      <c r="F699" s="235" t="s">
        <v>1520</v>
      </c>
      <c r="G699" s="236">
        <v>39279963.369999997</v>
      </c>
      <c r="H699" s="236">
        <v>16076876.279999999</v>
      </c>
      <c r="I699" s="236">
        <v>23203087.09</v>
      </c>
      <c r="J699" s="236">
        <v>0</v>
      </c>
      <c r="K699" s="236">
        <v>23203087.09</v>
      </c>
      <c r="L699" s="236">
        <v>7618325.5999999996</v>
      </c>
      <c r="M699" s="236">
        <v>3118303.39</v>
      </c>
      <c r="N699" s="236">
        <v>4500022.21</v>
      </c>
      <c r="O699" s="236">
        <v>17331320.52</v>
      </c>
      <c r="P699" s="236">
        <v>6899409.3300000001</v>
      </c>
      <c r="Q699" s="236">
        <v>10431911.189999999</v>
      </c>
      <c r="R699" s="236">
        <v>38135020.490000002</v>
      </c>
      <c r="S699" s="236">
        <v>34487747.960000001</v>
      </c>
      <c r="T699" s="236">
        <v>210708.21</v>
      </c>
      <c r="U699" s="237"/>
      <c r="V699" s="237"/>
      <c r="W699" s="237"/>
      <c r="X699" s="237"/>
    </row>
    <row r="700" spans="1:24" ht="15" hidden="1" customHeight="1" outlineLevel="2" x14ac:dyDescent="0.2">
      <c r="A700" s="234">
        <v>643</v>
      </c>
      <c r="B700" s="235" t="s">
        <v>1402</v>
      </c>
      <c r="C700" s="235" t="s">
        <v>1477</v>
      </c>
      <c r="D700" s="235" t="s">
        <v>1478</v>
      </c>
      <c r="E700" s="235" t="s">
        <v>1521</v>
      </c>
      <c r="F700" s="235" t="s">
        <v>1522</v>
      </c>
      <c r="G700" s="236">
        <v>29079058.23</v>
      </c>
      <c r="H700" s="236">
        <v>10311882.57</v>
      </c>
      <c r="I700" s="236">
        <v>18767175.66</v>
      </c>
      <c r="J700" s="236">
        <v>0</v>
      </c>
      <c r="K700" s="236">
        <v>18767175.66</v>
      </c>
      <c r="L700" s="236">
        <v>5639866.0999999996</v>
      </c>
      <c r="M700" s="236">
        <v>2000570.28</v>
      </c>
      <c r="N700" s="236">
        <v>3639295.82</v>
      </c>
      <c r="O700" s="236">
        <v>11355010.67</v>
      </c>
      <c r="P700" s="236">
        <v>3952346.15</v>
      </c>
      <c r="Q700" s="236">
        <v>7402664.5199999996</v>
      </c>
      <c r="R700" s="236">
        <v>29809136</v>
      </c>
      <c r="S700" s="236">
        <v>29310606.550000001</v>
      </c>
      <c r="T700" s="236">
        <v>0</v>
      </c>
      <c r="U700" s="237"/>
      <c r="V700" s="237"/>
      <c r="W700" s="237"/>
      <c r="X700" s="237"/>
    </row>
    <row r="701" spans="1:24" ht="15" hidden="1" customHeight="1" outlineLevel="2" x14ac:dyDescent="0.2">
      <c r="A701" s="234">
        <v>644</v>
      </c>
      <c r="B701" s="235" t="s">
        <v>1402</v>
      </c>
      <c r="C701" s="235" t="s">
        <v>1477</v>
      </c>
      <c r="D701" s="235" t="s">
        <v>1478</v>
      </c>
      <c r="E701" s="235" t="s">
        <v>1523</v>
      </c>
      <c r="F701" s="235" t="s">
        <v>1524</v>
      </c>
      <c r="G701" s="236">
        <v>37208050.5</v>
      </c>
      <c r="H701" s="236">
        <v>12237410.630000001</v>
      </c>
      <c r="I701" s="236">
        <v>24970639.870000001</v>
      </c>
      <c r="J701" s="236">
        <v>0</v>
      </c>
      <c r="K701" s="236">
        <v>24970639.870000001</v>
      </c>
      <c r="L701" s="236">
        <v>7216479.3300000001</v>
      </c>
      <c r="M701" s="236">
        <v>2374100.83</v>
      </c>
      <c r="N701" s="236">
        <v>4842378.5</v>
      </c>
      <c r="O701" s="236">
        <v>15491986.91</v>
      </c>
      <c r="P701" s="236">
        <v>5009156.54</v>
      </c>
      <c r="Q701" s="236">
        <v>10482830.369999999</v>
      </c>
      <c r="R701" s="236">
        <v>40295848.740000002</v>
      </c>
      <c r="S701" s="236">
        <v>36899751.240000002</v>
      </c>
      <c r="T701" s="236">
        <v>0</v>
      </c>
      <c r="U701" s="237"/>
      <c r="V701" s="237"/>
      <c r="W701" s="237"/>
      <c r="X701" s="237"/>
    </row>
    <row r="702" spans="1:24" ht="15" hidden="1" customHeight="1" outlineLevel="2" x14ac:dyDescent="0.2">
      <c r="A702" s="234">
        <v>645</v>
      </c>
      <c r="B702" s="235" t="s">
        <v>1402</v>
      </c>
      <c r="C702" s="235" t="s">
        <v>1477</v>
      </c>
      <c r="D702" s="235" t="s">
        <v>1478</v>
      </c>
      <c r="E702" s="235" t="s">
        <v>1525</v>
      </c>
      <c r="F702" s="235" t="s">
        <v>1526</v>
      </c>
      <c r="G702" s="236">
        <v>32828304.309999999</v>
      </c>
      <c r="H702" s="236">
        <v>13201082.35</v>
      </c>
      <c r="I702" s="236">
        <v>19627221.960000001</v>
      </c>
      <c r="J702" s="236">
        <v>0</v>
      </c>
      <c r="K702" s="236">
        <v>19627221.960000001</v>
      </c>
      <c r="L702" s="236">
        <v>6372356.1299999999</v>
      </c>
      <c r="M702" s="236">
        <v>2561868.08</v>
      </c>
      <c r="N702" s="236">
        <v>3810488.05</v>
      </c>
      <c r="O702" s="236">
        <v>12554589.789999999</v>
      </c>
      <c r="P702" s="236">
        <v>4964137.57</v>
      </c>
      <c r="Q702" s="236">
        <v>7590452.2199999997</v>
      </c>
      <c r="R702" s="236">
        <v>31028162.23</v>
      </c>
      <c r="S702" s="236">
        <v>31028162.23</v>
      </c>
      <c r="T702" s="236">
        <v>0</v>
      </c>
      <c r="U702" s="237"/>
      <c r="V702" s="237"/>
      <c r="W702" s="237"/>
      <c r="X702" s="237"/>
    </row>
    <row r="703" spans="1:24" ht="15" hidden="1" customHeight="1" outlineLevel="2" x14ac:dyDescent="0.2">
      <c r="A703" s="234">
        <v>646</v>
      </c>
      <c r="B703" s="235" t="s">
        <v>1402</v>
      </c>
      <c r="C703" s="235" t="s">
        <v>1477</v>
      </c>
      <c r="D703" s="235" t="s">
        <v>1478</v>
      </c>
      <c r="E703" s="235" t="s">
        <v>1527</v>
      </c>
      <c r="F703" s="235" t="s">
        <v>1528</v>
      </c>
      <c r="G703" s="236">
        <v>32292964.760000002</v>
      </c>
      <c r="H703" s="236">
        <v>12287691.970000001</v>
      </c>
      <c r="I703" s="236">
        <v>20005272.789999999</v>
      </c>
      <c r="J703" s="236">
        <v>0</v>
      </c>
      <c r="K703" s="236">
        <v>20005272.789999999</v>
      </c>
      <c r="L703" s="236">
        <v>6263201.3600000003</v>
      </c>
      <c r="M703" s="236">
        <v>2383852.0699999998</v>
      </c>
      <c r="N703" s="236">
        <v>3879349.29</v>
      </c>
      <c r="O703" s="236">
        <v>14113770.33</v>
      </c>
      <c r="P703" s="236">
        <v>5243677.96</v>
      </c>
      <c r="Q703" s="236">
        <v>8870092.3699999992</v>
      </c>
      <c r="R703" s="236">
        <v>32754714.449999999</v>
      </c>
      <c r="S703" s="236">
        <v>30217054.66</v>
      </c>
      <c r="T703" s="236">
        <v>0</v>
      </c>
      <c r="U703" s="237"/>
      <c r="V703" s="237"/>
      <c r="W703" s="237"/>
      <c r="X703" s="237"/>
    </row>
    <row r="704" spans="1:24" ht="15" hidden="1" customHeight="1" outlineLevel="2" x14ac:dyDescent="0.2">
      <c r="A704" s="234">
        <v>647</v>
      </c>
      <c r="B704" s="235" t="s">
        <v>1402</v>
      </c>
      <c r="C704" s="235" t="s">
        <v>1477</v>
      </c>
      <c r="D704" s="235" t="s">
        <v>1478</v>
      </c>
      <c r="E704" s="235" t="s">
        <v>1529</v>
      </c>
      <c r="F704" s="235" t="s">
        <v>377</v>
      </c>
      <c r="G704" s="236">
        <v>40293407.119999997</v>
      </c>
      <c r="H704" s="236">
        <v>14984886.529999999</v>
      </c>
      <c r="I704" s="236">
        <v>25308520.59</v>
      </c>
      <c r="J704" s="236">
        <v>0</v>
      </c>
      <c r="K704" s="236">
        <v>25308520.59</v>
      </c>
      <c r="L704" s="236">
        <v>7815513.0199999996</v>
      </c>
      <c r="M704" s="236">
        <v>2906051.76</v>
      </c>
      <c r="N704" s="236">
        <v>4909461.26</v>
      </c>
      <c r="O704" s="236">
        <v>12126836.699999999</v>
      </c>
      <c r="P704" s="236">
        <v>4394734.71</v>
      </c>
      <c r="Q704" s="236">
        <v>7732101.9900000002</v>
      </c>
      <c r="R704" s="236">
        <v>37950083.840000004</v>
      </c>
      <c r="S704" s="236">
        <v>37950083.840000004</v>
      </c>
      <c r="T704" s="236">
        <v>0</v>
      </c>
      <c r="U704" s="237"/>
      <c r="V704" s="237"/>
      <c r="W704" s="237"/>
      <c r="X704" s="237"/>
    </row>
    <row r="705" spans="1:24" ht="15" hidden="1" customHeight="1" outlineLevel="2" x14ac:dyDescent="0.2">
      <c r="A705" s="234">
        <v>648</v>
      </c>
      <c r="B705" s="235" t="s">
        <v>1402</v>
      </c>
      <c r="C705" s="235" t="s">
        <v>1477</v>
      </c>
      <c r="D705" s="235" t="s">
        <v>1478</v>
      </c>
      <c r="E705" s="235" t="s">
        <v>1530</v>
      </c>
      <c r="F705" s="235" t="s">
        <v>1531</v>
      </c>
      <c r="G705" s="236">
        <v>36027097.189999998</v>
      </c>
      <c r="H705" s="236">
        <v>10689981.84</v>
      </c>
      <c r="I705" s="236">
        <v>25337115.350000001</v>
      </c>
      <c r="J705" s="236">
        <v>0</v>
      </c>
      <c r="K705" s="236">
        <v>25337115.350000001</v>
      </c>
      <c r="L705" s="236">
        <v>6987434.1399999997</v>
      </c>
      <c r="M705" s="236">
        <v>2072835.85</v>
      </c>
      <c r="N705" s="236">
        <v>4914598.29</v>
      </c>
      <c r="O705" s="236">
        <v>13278230.220000001</v>
      </c>
      <c r="P705" s="236">
        <v>3859763.31</v>
      </c>
      <c r="Q705" s="236">
        <v>9418466.9100000001</v>
      </c>
      <c r="R705" s="236">
        <v>39670180.549999997</v>
      </c>
      <c r="S705" s="236">
        <v>38155203.609999999</v>
      </c>
      <c r="T705" s="236">
        <v>0</v>
      </c>
      <c r="U705" s="237"/>
      <c r="V705" s="237"/>
      <c r="W705" s="237"/>
      <c r="X705" s="237"/>
    </row>
    <row r="706" spans="1:24" ht="15" hidden="1" customHeight="1" outlineLevel="2" x14ac:dyDescent="0.2">
      <c r="A706" s="234">
        <v>649</v>
      </c>
      <c r="B706" s="235" t="s">
        <v>1402</v>
      </c>
      <c r="C706" s="235" t="s">
        <v>1477</v>
      </c>
      <c r="D706" s="235" t="s">
        <v>1478</v>
      </c>
      <c r="E706" s="235" t="s">
        <v>1532</v>
      </c>
      <c r="F706" s="235" t="s">
        <v>1533</v>
      </c>
      <c r="G706" s="236">
        <v>37168220.57</v>
      </c>
      <c r="H706" s="236">
        <v>12421888.57</v>
      </c>
      <c r="I706" s="236">
        <v>24746332</v>
      </c>
      <c r="J706" s="236">
        <v>0</v>
      </c>
      <c r="K706" s="236">
        <v>24746332</v>
      </c>
      <c r="L706" s="236">
        <v>7214097.8799999999</v>
      </c>
      <c r="M706" s="236">
        <v>2411879.5699999998</v>
      </c>
      <c r="N706" s="236">
        <v>4802218.3099999996</v>
      </c>
      <c r="O706" s="236">
        <v>16879716.649999999</v>
      </c>
      <c r="P706" s="236">
        <v>5417109.8600000003</v>
      </c>
      <c r="Q706" s="236">
        <v>11462606.789999999</v>
      </c>
      <c r="R706" s="236">
        <v>41011157.100000001</v>
      </c>
      <c r="S706" s="236">
        <v>41011157.100000001</v>
      </c>
      <c r="T706" s="236">
        <v>0</v>
      </c>
      <c r="U706" s="237"/>
      <c r="V706" s="237"/>
      <c r="W706" s="237"/>
      <c r="X706" s="237"/>
    </row>
    <row r="707" spans="1:24" ht="15" hidden="1" customHeight="1" outlineLevel="1" x14ac:dyDescent="0.2">
      <c r="A707" s="239"/>
      <c r="B707" s="240"/>
      <c r="C707" s="241"/>
      <c r="D707" s="242" t="s">
        <v>1534</v>
      </c>
      <c r="E707" s="240"/>
      <c r="F707" s="240"/>
      <c r="G707" s="243">
        <f t="shared" ref="G707:T707" si="54">SUBTOTAL(9,G679:G706)</f>
        <v>0</v>
      </c>
      <c r="H707" s="243">
        <f t="shared" si="54"/>
        <v>0</v>
      </c>
      <c r="I707" s="243">
        <f t="shared" si="54"/>
        <v>0</v>
      </c>
      <c r="J707" s="243">
        <f t="shared" si="54"/>
        <v>0</v>
      </c>
      <c r="K707" s="243">
        <f t="shared" si="54"/>
        <v>0</v>
      </c>
      <c r="L707" s="243">
        <f t="shared" si="54"/>
        <v>0</v>
      </c>
      <c r="M707" s="243">
        <f t="shared" si="54"/>
        <v>0</v>
      </c>
      <c r="N707" s="243">
        <f t="shared" si="54"/>
        <v>0</v>
      </c>
      <c r="O707" s="243">
        <f t="shared" si="54"/>
        <v>0</v>
      </c>
      <c r="P707" s="243">
        <f t="shared" si="54"/>
        <v>0</v>
      </c>
      <c r="Q707" s="243">
        <f t="shared" si="54"/>
        <v>0</v>
      </c>
      <c r="R707" s="243">
        <f t="shared" si="54"/>
        <v>0</v>
      </c>
      <c r="S707" s="243">
        <f t="shared" si="54"/>
        <v>0</v>
      </c>
      <c r="T707" s="243">
        <f t="shared" si="54"/>
        <v>0</v>
      </c>
      <c r="U707" s="237"/>
      <c r="V707" s="237"/>
      <c r="W707" s="237"/>
      <c r="X707" s="237"/>
    </row>
    <row r="708" spans="1:24" ht="15" hidden="1" customHeight="1" outlineLevel="2" x14ac:dyDescent="0.2">
      <c r="A708" s="244">
        <v>650</v>
      </c>
      <c r="B708" s="245" t="s">
        <v>1402</v>
      </c>
      <c r="C708" s="235" t="s">
        <v>1535</v>
      </c>
      <c r="D708" s="245" t="s">
        <v>1536</v>
      </c>
      <c r="E708" s="245" t="s">
        <v>1537</v>
      </c>
      <c r="F708" s="245" t="s">
        <v>1538</v>
      </c>
      <c r="G708" s="246">
        <v>171742903.43000001</v>
      </c>
      <c r="H708" s="246">
        <v>94891101.659999996</v>
      </c>
      <c r="I708" s="246">
        <v>76851801.769999996</v>
      </c>
      <c r="J708" s="246">
        <v>0</v>
      </c>
      <c r="K708" s="246">
        <v>76851801.769999996</v>
      </c>
      <c r="L708" s="246">
        <v>32714921.469999999</v>
      </c>
      <c r="M708" s="246">
        <v>18074495.550000001</v>
      </c>
      <c r="N708" s="246">
        <v>14640425.92</v>
      </c>
      <c r="O708" s="246">
        <v>604649670.63</v>
      </c>
      <c r="P708" s="246">
        <v>309335700.79000002</v>
      </c>
      <c r="Q708" s="246">
        <v>295313969.83999997</v>
      </c>
      <c r="R708" s="246">
        <v>386806197.52999997</v>
      </c>
      <c r="S708" s="246">
        <v>383209770.11000001</v>
      </c>
      <c r="T708" s="246">
        <v>945516</v>
      </c>
      <c r="U708" s="237"/>
      <c r="V708" s="237"/>
      <c r="W708" s="237"/>
      <c r="X708" s="237"/>
    </row>
    <row r="709" spans="1:24" ht="15" hidden="1" customHeight="1" outlineLevel="2" x14ac:dyDescent="0.2">
      <c r="A709" s="234">
        <v>651</v>
      </c>
      <c r="B709" s="235" t="s">
        <v>1402</v>
      </c>
      <c r="C709" s="235" t="s">
        <v>1535</v>
      </c>
      <c r="D709" s="235" t="s">
        <v>1536</v>
      </c>
      <c r="E709" s="235" t="s">
        <v>1539</v>
      </c>
      <c r="F709" s="235" t="s">
        <v>1540</v>
      </c>
      <c r="G709" s="236">
        <v>58385098.780000001</v>
      </c>
      <c r="H709" s="236">
        <v>23950603.949999999</v>
      </c>
      <c r="I709" s="236">
        <v>34434494.829999998</v>
      </c>
      <c r="J709" s="236">
        <v>0</v>
      </c>
      <c r="K709" s="236">
        <v>34434494.829999998</v>
      </c>
      <c r="L709" s="236">
        <v>11121646.85</v>
      </c>
      <c r="M709" s="236">
        <v>4562684.24</v>
      </c>
      <c r="N709" s="236">
        <v>6558962.6100000003</v>
      </c>
      <c r="O709" s="236">
        <v>15998755.18</v>
      </c>
      <c r="P709" s="236">
        <v>6369618.8099999996</v>
      </c>
      <c r="Q709" s="236">
        <v>9629136.3699999992</v>
      </c>
      <c r="R709" s="236">
        <v>50622593.810000002</v>
      </c>
      <c r="S709" s="236">
        <v>47547978.009999998</v>
      </c>
      <c r="T709" s="236">
        <v>1022604</v>
      </c>
      <c r="U709" s="237"/>
      <c r="V709" s="237"/>
      <c r="W709" s="237"/>
      <c r="X709" s="237"/>
    </row>
    <row r="710" spans="1:24" ht="15" hidden="1" customHeight="1" outlineLevel="2" x14ac:dyDescent="0.2">
      <c r="A710" s="234">
        <v>652</v>
      </c>
      <c r="B710" s="235" t="s">
        <v>1402</v>
      </c>
      <c r="C710" s="235" t="s">
        <v>1535</v>
      </c>
      <c r="D710" s="235" t="s">
        <v>1536</v>
      </c>
      <c r="E710" s="235" t="s">
        <v>1541</v>
      </c>
      <c r="F710" s="235" t="s">
        <v>1542</v>
      </c>
      <c r="G710" s="236">
        <v>86686289.780000001</v>
      </c>
      <c r="H710" s="236">
        <v>32684213.940000001</v>
      </c>
      <c r="I710" s="236">
        <v>54002075.840000004</v>
      </c>
      <c r="J710" s="236">
        <v>0</v>
      </c>
      <c r="K710" s="236">
        <v>54002075.840000004</v>
      </c>
      <c r="L710" s="236">
        <v>16512677.42</v>
      </c>
      <c r="M710" s="236">
        <v>6227737.1500000004</v>
      </c>
      <c r="N710" s="236">
        <v>10284940.27</v>
      </c>
      <c r="O710" s="236">
        <v>49533755.259999998</v>
      </c>
      <c r="P710" s="236">
        <v>18118608.91</v>
      </c>
      <c r="Q710" s="236">
        <v>31415146.350000001</v>
      </c>
      <c r="R710" s="236">
        <v>95702162.459999993</v>
      </c>
      <c r="S710" s="236">
        <v>85161895.540000007</v>
      </c>
      <c r="T710" s="236">
        <v>5298205.7300000004</v>
      </c>
      <c r="U710" s="237"/>
      <c r="V710" s="237"/>
      <c r="W710" s="237"/>
      <c r="X710" s="237"/>
    </row>
    <row r="711" spans="1:24" ht="15" hidden="1" customHeight="1" outlineLevel="2" x14ac:dyDescent="0.2">
      <c r="A711" s="234">
        <v>653</v>
      </c>
      <c r="B711" s="235" t="s">
        <v>1402</v>
      </c>
      <c r="C711" s="235" t="s">
        <v>1535</v>
      </c>
      <c r="D711" s="235" t="s">
        <v>1536</v>
      </c>
      <c r="E711" s="235" t="s">
        <v>1543</v>
      </c>
      <c r="F711" s="235" t="s">
        <v>1544</v>
      </c>
      <c r="G711" s="236">
        <v>55670835.310000002</v>
      </c>
      <c r="H711" s="236">
        <v>27630527.010000002</v>
      </c>
      <c r="I711" s="236">
        <v>28040308.300000001</v>
      </c>
      <c r="J711" s="236">
        <v>0</v>
      </c>
      <c r="K711" s="236">
        <v>28040308.300000001</v>
      </c>
      <c r="L711" s="236">
        <v>10608940.51</v>
      </c>
      <c r="M711" s="236">
        <v>5267304.8899999997</v>
      </c>
      <c r="N711" s="236">
        <v>5341635.62</v>
      </c>
      <c r="O711" s="236">
        <v>14124547.869999999</v>
      </c>
      <c r="P711" s="236">
        <v>6795498.0999999996</v>
      </c>
      <c r="Q711" s="236">
        <v>7329049.7699999996</v>
      </c>
      <c r="R711" s="236">
        <v>40710993.689999998</v>
      </c>
      <c r="S711" s="236">
        <v>40710993.689999998</v>
      </c>
      <c r="T711" s="236">
        <v>736848</v>
      </c>
      <c r="U711" s="237"/>
      <c r="V711" s="237"/>
      <c r="W711" s="237"/>
      <c r="X711" s="237"/>
    </row>
    <row r="712" spans="1:24" ht="15" hidden="1" customHeight="1" outlineLevel="2" x14ac:dyDescent="0.2">
      <c r="A712" s="234">
        <v>654</v>
      </c>
      <c r="B712" s="235" t="s">
        <v>1402</v>
      </c>
      <c r="C712" s="235" t="s">
        <v>1535</v>
      </c>
      <c r="D712" s="235" t="s">
        <v>1536</v>
      </c>
      <c r="E712" s="235" t="s">
        <v>1545</v>
      </c>
      <c r="F712" s="235" t="s">
        <v>1546</v>
      </c>
      <c r="G712" s="236">
        <v>122223685.14</v>
      </c>
      <c r="H712" s="236">
        <v>46285826.329999998</v>
      </c>
      <c r="I712" s="236">
        <v>75937858.810000002</v>
      </c>
      <c r="J712" s="236">
        <v>0</v>
      </c>
      <c r="K712" s="236">
        <v>75937858.810000002</v>
      </c>
      <c r="L712" s="236">
        <v>23294157.899999999</v>
      </c>
      <c r="M712" s="236">
        <v>8821899.7300000004</v>
      </c>
      <c r="N712" s="236">
        <v>14472258.17</v>
      </c>
      <c r="O712" s="236">
        <v>114866836.48999999</v>
      </c>
      <c r="P712" s="236">
        <v>42049759.939999998</v>
      </c>
      <c r="Q712" s="236">
        <v>72817076.549999997</v>
      </c>
      <c r="R712" s="236">
        <v>163227193.53</v>
      </c>
      <c r="S712" s="236">
        <v>163227193.53</v>
      </c>
      <c r="T712" s="236">
        <v>30680505</v>
      </c>
      <c r="U712" s="237"/>
      <c r="V712" s="237"/>
      <c r="W712" s="237"/>
      <c r="X712" s="237"/>
    </row>
    <row r="713" spans="1:24" ht="15" hidden="1" customHeight="1" outlineLevel="2" x14ac:dyDescent="0.2">
      <c r="A713" s="234">
        <v>655</v>
      </c>
      <c r="B713" s="235" t="s">
        <v>1402</v>
      </c>
      <c r="C713" s="235" t="s">
        <v>1535</v>
      </c>
      <c r="D713" s="235" t="s">
        <v>1536</v>
      </c>
      <c r="E713" s="235" t="s">
        <v>1547</v>
      </c>
      <c r="F713" s="235" t="s">
        <v>1548</v>
      </c>
      <c r="G713" s="236">
        <v>61568020.649999999</v>
      </c>
      <c r="H713" s="236">
        <v>23773224.98</v>
      </c>
      <c r="I713" s="236">
        <v>37794795.670000002</v>
      </c>
      <c r="J713" s="236">
        <v>0</v>
      </c>
      <c r="K713" s="236">
        <v>37794795.670000002</v>
      </c>
      <c r="L713" s="236">
        <v>11727954.52</v>
      </c>
      <c r="M713" s="236">
        <v>4528758.8899999997</v>
      </c>
      <c r="N713" s="236">
        <v>7199195.6299999999</v>
      </c>
      <c r="O713" s="236">
        <v>22672840.800000001</v>
      </c>
      <c r="P713" s="236">
        <v>8487284.1300000008</v>
      </c>
      <c r="Q713" s="236">
        <v>14185556.67</v>
      </c>
      <c r="R713" s="236">
        <v>59179547.969999999</v>
      </c>
      <c r="S713" s="236">
        <v>53916351.210000001</v>
      </c>
      <c r="T713" s="236">
        <v>5964668</v>
      </c>
      <c r="U713" s="237"/>
      <c r="V713" s="237"/>
      <c r="W713" s="237"/>
      <c r="X713" s="237"/>
    </row>
    <row r="714" spans="1:24" ht="15" hidden="1" customHeight="1" outlineLevel="2" x14ac:dyDescent="0.2">
      <c r="A714" s="234">
        <v>656</v>
      </c>
      <c r="B714" s="235" t="s">
        <v>1402</v>
      </c>
      <c r="C714" s="235" t="s">
        <v>1535</v>
      </c>
      <c r="D714" s="235" t="s">
        <v>1536</v>
      </c>
      <c r="E714" s="235" t="s">
        <v>1549</v>
      </c>
      <c r="F714" s="235" t="s">
        <v>1550</v>
      </c>
      <c r="G714" s="236">
        <v>79347666.790000007</v>
      </c>
      <c r="H714" s="236">
        <v>31313426.440000001</v>
      </c>
      <c r="I714" s="236">
        <v>48034240.350000001</v>
      </c>
      <c r="J714" s="236">
        <v>0</v>
      </c>
      <c r="K714" s="236">
        <v>48034240.350000001</v>
      </c>
      <c r="L714" s="236">
        <v>15114759.550000001</v>
      </c>
      <c r="M714" s="236">
        <v>5966622.8200000003</v>
      </c>
      <c r="N714" s="236">
        <v>9148136.7300000004</v>
      </c>
      <c r="O714" s="236">
        <v>50751278.32</v>
      </c>
      <c r="P714" s="236">
        <v>19436897.739999998</v>
      </c>
      <c r="Q714" s="236">
        <v>31314380.579999998</v>
      </c>
      <c r="R714" s="236">
        <v>88496757.659999996</v>
      </c>
      <c r="S714" s="236">
        <v>80282708.709999993</v>
      </c>
      <c r="T714" s="236">
        <v>6008624</v>
      </c>
      <c r="U714" s="237"/>
      <c r="V714" s="237"/>
      <c r="W714" s="237"/>
      <c r="X714" s="237"/>
    </row>
    <row r="715" spans="1:24" ht="15" hidden="1" customHeight="1" outlineLevel="2" x14ac:dyDescent="0.2">
      <c r="A715" s="234">
        <v>657</v>
      </c>
      <c r="B715" s="235" t="s">
        <v>1402</v>
      </c>
      <c r="C715" s="235" t="s">
        <v>1535</v>
      </c>
      <c r="D715" s="235" t="s">
        <v>1536</v>
      </c>
      <c r="E715" s="235" t="s">
        <v>1551</v>
      </c>
      <c r="F715" s="235" t="s">
        <v>1552</v>
      </c>
      <c r="G715" s="236">
        <v>40099528.289999999</v>
      </c>
      <c r="H715" s="236">
        <v>15079459.210000001</v>
      </c>
      <c r="I715" s="236">
        <v>25020069.079999998</v>
      </c>
      <c r="J715" s="236">
        <v>0</v>
      </c>
      <c r="K715" s="236">
        <v>25020069.079999998</v>
      </c>
      <c r="L715" s="236">
        <v>7638469.4400000004</v>
      </c>
      <c r="M715" s="236">
        <v>2872277.95</v>
      </c>
      <c r="N715" s="236">
        <v>4766191.49</v>
      </c>
      <c r="O715" s="236">
        <v>17723153.690000001</v>
      </c>
      <c r="P715" s="236">
        <v>6555753.8399999999</v>
      </c>
      <c r="Q715" s="236">
        <v>11167399.85</v>
      </c>
      <c r="R715" s="236">
        <v>40953660.420000002</v>
      </c>
      <c r="S715" s="236">
        <v>34048396.020000003</v>
      </c>
      <c r="T715" s="236">
        <v>1045356</v>
      </c>
      <c r="U715" s="237"/>
      <c r="V715" s="237"/>
      <c r="W715" s="237"/>
      <c r="X715" s="237"/>
    </row>
    <row r="716" spans="1:24" ht="15" hidden="1" customHeight="1" outlineLevel="2" x14ac:dyDescent="0.2">
      <c r="A716" s="234">
        <v>658</v>
      </c>
      <c r="B716" s="235" t="s">
        <v>1402</v>
      </c>
      <c r="C716" s="235" t="s">
        <v>1535</v>
      </c>
      <c r="D716" s="235" t="s">
        <v>1536</v>
      </c>
      <c r="E716" s="235" t="s">
        <v>1553</v>
      </c>
      <c r="F716" s="235" t="s">
        <v>1554</v>
      </c>
      <c r="G716" s="236">
        <v>99564274.030000001</v>
      </c>
      <c r="H716" s="236">
        <v>24229660.989999998</v>
      </c>
      <c r="I716" s="236">
        <v>75334613.040000007</v>
      </c>
      <c r="J716" s="236">
        <v>0</v>
      </c>
      <c r="K716" s="236">
        <v>75334613.040000007</v>
      </c>
      <c r="L716" s="236">
        <v>18965775.829999998</v>
      </c>
      <c r="M716" s="236">
        <v>4619499.83</v>
      </c>
      <c r="N716" s="236">
        <v>14346276</v>
      </c>
      <c r="O716" s="236">
        <v>174285546.19</v>
      </c>
      <c r="P716" s="236">
        <v>41037372.18</v>
      </c>
      <c r="Q716" s="236">
        <v>133248174.01000001</v>
      </c>
      <c r="R716" s="236">
        <v>222929063.05000001</v>
      </c>
      <c r="S716" s="236">
        <v>144189215.65000001</v>
      </c>
      <c r="T716" s="236">
        <v>1973976</v>
      </c>
      <c r="U716" s="237"/>
      <c r="V716" s="237"/>
      <c r="W716" s="237"/>
      <c r="X716" s="237"/>
    </row>
    <row r="717" spans="1:24" ht="15" hidden="1" customHeight="1" outlineLevel="2" x14ac:dyDescent="0.2">
      <c r="A717" s="234">
        <v>659</v>
      </c>
      <c r="B717" s="235" t="s">
        <v>1402</v>
      </c>
      <c r="C717" s="235" t="s">
        <v>1535</v>
      </c>
      <c r="D717" s="235" t="s">
        <v>1536</v>
      </c>
      <c r="E717" s="235" t="s">
        <v>1555</v>
      </c>
      <c r="F717" s="235" t="s">
        <v>1556</v>
      </c>
      <c r="G717" s="236">
        <v>96012687.849999994</v>
      </c>
      <c r="H717" s="236">
        <v>31114790.350000001</v>
      </c>
      <c r="I717" s="236">
        <v>64897897.5</v>
      </c>
      <c r="J717" s="236">
        <v>0</v>
      </c>
      <c r="K717" s="236">
        <v>64897897.5</v>
      </c>
      <c r="L717" s="236">
        <v>18289242.120000001</v>
      </c>
      <c r="M717" s="236">
        <v>5926910.96</v>
      </c>
      <c r="N717" s="236">
        <v>12362331.16</v>
      </c>
      <c r="O717" s="236">
        <v>72517413.170000002</v>
      </c>
      <c r="P717" s="236">
        <v>22645216.690000001</v>
      </c>
      <c r="Q717" s="236">
        <v>49872196.479999997</v>
      </c>
      <c r="R717" s="236">
        <v>127132425.14</v>
      </c>
      <c r="S717" s="236">
        <v>123056893.66</v>
      </c>
      <c r="T717" s="236">
        <v>1366872</v>
      </c>
      <c r="U717" s="237"/>
      <c r="V717" s="237"/>
      <c r="W717" s="237"/>
      <c r="X717" s="237"/>
    </row>
    <row r="718" spans="1:24" ht="15" hidden="1" customHeight="1" outlineLevel="2" x14ac:dyDescent="0.2">
      <c r="A718" s="234">
        <v>660</v>
      </c>
      <c r="B718" s="235" t="s">
        <v>1402</v>
      </c>
      <c r="C718" s="235" t="s">
        <v>1535</v>
      </c>
      <c r="D718" s="235" t="s">
        <v>1536</v>
      </c>
      <c r="E718" s="235" t="s">
        <v>1557</v>
      </c>
      <c r="F718" s="235" t="s">
        <v>1558</v>
      </c>
      <c r="G718" s="236">
        <v>55486048.450000003</v>
      </c>
      <c r="H718" s="236">
        <v>19496179.18</v>
      </c>
      <c r="I718" s="236">
        <v>35989869.270000003</v>
      </c>
      <c r="J718" s="236">
        <v>0</v>
      </c>
      <c r="K718" s="236">
        <v>35989869.270000003</v>
      </c>
      <c r="L718" s="236">
        <v>10569413.24</v>
      </c>
      <c r="M718" s="236">
        <v>3713953.59</v>
      </c>
      <c r="N718" s="236">
        <v>6855459.6500000004</v>
      </c>
      <c r="O718" s="236">
        <v>53154375.350000001</v>
      </c>
      <c r="P718" s="236">
        <v>18332972.23</v>
      </c>
      <c r="Q718" s="236">
        <v>34821403.119999997</v>
      </c>
      <c r="R718" s="236">
        <v>77666732.040000007</v>
      </c>
      <c r="S718" s="236">
        <v>70385324.209999993</v>
      </c>
      <c r="T718" s="236">
        <v>718332</v>
      </c>
      <c r="U718" s="237"/>
      <c r="V718" s="237"/>
      <c r="W718" s="237"/>
      <c r="X718" s="237"/>
    </row>
    <row r="719" spans="1:24" ht="15" hidden="1" customHeight="1" outlineLevel="2" x14ac:dyDescent="0.2">
      <c r="A719" s="234">
        <v>661</v>
      </c>
      <c r="B719" s="235" t="s">
        <v>1402</v>
      </c>
      <c r="C719" s="235" t="s">
        <v>1535</v>
      </c>
      <c r="D719" s="235" t="s">
        <v>1536</v>
      </c>
      <c r="E719" s="235" t="s">
        <v>1559</v>
      </c>
      <c r="F719" s="235" t="s">
        <v>1560</v>
      </c>
      <c r="G719" s="236">
        <v>52493483.259999998</v>
      </c>
      <c r="H719" s="236">
        <v>18703320.300000001</v>
      </c>
      <c r="I719" s="236">
        <v>33790162.960000001</v>
      </c>
      <c r="J719" s="236">
        <v>0</v>
      </c>
      <c r="K719" s="236">
        <v>33790162.960000001</v>
      </c>
      <c r="L719" s="236">
        <v>9999366.1899999995</v>
      </c>
      <c r="M719" s="236">
        <v>3561561.7</v>
      </c>
      <c r="N719" s="236">
        <v>6437804.4900000002</v>
      </c>
      <c r="O719" s="236">
        <v>20676179.890000001</v>
      </c>
      <c r="P719" s="236">
        <v>7000210</v>
      </c>
      <c r="Q719" s="236">
        <v>13675969.890000001</v>
      </c>
      <c r="R719" s="236">
        <v>53903937.340000004</v>
      </c>
      <c r="S719" s="236">
        <v>45914497.439999998</v>
      </c>
      <c r="T719" s="236">
        <v>852444</v>
      </c>
      <c r="U719" s="237"/>
      <c r="V719" s="237"/>
      <c r="W719" s="237"/>
      <c r="X719" s="237"/>
    </row>
    <row r="720" spans="1:24" ht="15" hidden="1" customHeight="1" outlineLevel="2" x14ac:dyDescent="0.2">
      <c r="A720" s="234">
        <v>662</v>
      </c>
      <c r="B720" s="235" t="s">
        <v>1402</v>
      </c>
      <c r="C720" s="235" t="s">
        <v>1535</v>
      </c>
      <c r="D720" s="235" t="s">
        <v>1536</v>
      </c>
      <c r="E720" s="235" t="s">
        <v>1561</v>
      </c>
      <c r="F720" s="235" t="s">
        <v>1562</v>
      </c>
      <c r="G720" s="236">
        <v>45360098.399999999</v>
      </c>
      <c r="H720" s="236">
        <v>15679298.880000001</v>
      </c>
      <c r="I720" s="236">
        <v>29680799.52</v>
      </c>
      <c r="J720" s="236">
        <v>0</v>
      </c>
      <c r="K720" s="236">
        <v>29680799.52</v>
      </c>
      <c r="L720" s="236">
        <v>8640543.6699999999</v>
      </c>
      <c r="M720" s="236">
        <v>2985871.8</v>
      </c>
      <c r="N720" s="236">
        <v>5654671.8700000001</v>
      </c>
      <c r="O720" s="236">
        <v>13610089.83</v>
      </c>
      <c r="P720" s="236">
        <v>4481122.32</v>
      </c>
      <c r="Q720" s="236">
        <v>9128967.5099999998</v>
      </c>
      <c r="R720" s="236">
        <v>44464438.899999999</v>
      </c>
      <c r="S720" s="236">
        <v>38291341.979999997</v>
      </c>
      <c r="T720" s="236">
        <v>252636</v>
      </c>
      <c r="U720" s="237"/>
      <c r="V720" s="237"/>
      <c r="W720" s="237"/>
      <c r="X720" s="237"/>
    </row>
    <row r="721" spans="1:24" ht="15" hidden="1" customHeight="1" outlineLevel="2" x14ac:dyDescent="0.2">
      <c r="A721" s="234">
        <v>663</v>
      </c>
      <c r="B721" s="235" t="s">
        <v>1402</v>
      </c>
      <c r="C721" s="235" t="s">
        <v>1535</v>
      </c>
      <c r="D721" s="235" t="s">
        <v>1536</v>
      </c>
      <c r="E721" s="235" t="s">
        <v>1563</v>
      </c>
      <c r="F721" s="235" t="s">
        <v>1564</v>
      </c>
      <c r="G721" s="236">
        <v>41279074.280000001</v>
      </c>
      <c r="H721" s="236">
        <v>13141144.74</v>
      </c>
      <c r="I721" s="236">
        <v>28137929.539999999</v>
      </c>
      <c r="J721" s="236">
        <v>0</v>
      </c>
      <c r="K721" s="236">
        <v>28137929.539999999</v>
      </c>
      <c r="L721" s="236">
        <v>7863158.5199999996</v>
      </c>
      <c r="M721" s="236">
        <v>2503656.7599999998</v>
      </c>
      <c r="N721" s="236">
        <v>5359501.76</v>
      </c>
      <c r="O721" s="236">
        <v>15251855.470000001</v>
      </c>
      <c r="P721" s="236">
        <v>4710131.5</v>
      </c>
      <c r="Q721" s="236">
        <v>10541723.970000001</v>
      </c>
      <c r="R721" s="236">
        <v>44039155.270000003</v>
      </c>
      <c r="S721" s="236">
        <v>37822766.890000001</v>
      </c>
      <c r="T721" s="236">
        <v>1408884</v>
      </c>
      <c r="U721" s="237"/>
      <c r="V721" s="237"/>
      <c r="W721" s="237"/>
      <c r="X721" s="237"/>
    </row>
    <row r="722" spans="1:24" ht="15" hidden="1" customHeight="1" outlineLevel="2" x14ac:dyDescent="0.2">
      <c r="A722" s="234">
        <v>664</v>
      </c>
      <c r="B722" s="235" t="s">
        <v>1402</v>
      </c>
      <c r="C722" s="235" t="s">
        <v>1535</v>
      </c>
      <c r="D722" s="235" t="s">
        <v>1536</v>
      </c>
      <c r="E722" s="235" t="s">
        <v>1565</v>
      </c>
      <c r="F722" s="235" t="s">
        <v>1566</v>
      </c>
      <c r="G722" s="236">
        <v>37215791.710000001</v>
      </c>
      <c r="H722" s="236">
        <v>11745772.73</v>
      </c>
      <c r="I722" s="236">
        <v>25470018.98</v>
      </c>
      <c r="J722" s="236">
        <v>0</v>
      </c>
      <c r="K722" s="236">
        <v>25470018.98</v>
      </c>
      <c r="L722" s="236">
        <v>7096323.1299999999</v>
      </c>
      <c r="M722" s="236">
        <v>2239116.08</v>
      </c>
      <c r="N722" s="236">
        <v>4857207.05</v>
      </c>
      <c r="O722" s="236">
        <v>8712481.5700000003</v>
      </c>
      <c r="P722" s="236">
        <v>2687606.19</v>
      </c>
      <c r="Q722" s="236">
        <v>6024875.3799999999</v>
      </c>
      <c r="R722" s="236">
        <v>36352101.409999996</v>
      </c>
      <c r="S722" s="236">
        <v>36352101.409999996</v>
      </c>
      <c r="T722" s="236">
        <v>472248</v>
      </c>
      <c r="U722" s="237"/>
      <c r="V722" s="237"/>
      <c r="W722" s="237"/>
      <c r="X722" s="237"/>
    </row>
    <row r="723" spans="1:24" ht="15" hidden="1" customHeight="1" outlineLevel="2" x14ac:dyDescent="0.2">
      <c r="A723" s="234">
        <v>665</v>
      </c>
      <c r="B723" s="235" t="s">
        <v>1402</v>
      </c>
      <c r="C723" s="235" t="s">
        <v>1535</v>
      </c>
      <c r="D723" s="235" t="s">
        <v>1536</v>
      </c>
      <c r="E723" s="235" t="s">
        <v>1567</v>
      </c>
      <c r="F723" s="235" t="s">
        <v>1568</v>
      </c>
      <c r="G723" s="236">
        <v>44492568.310000002</v>
      </c>
      <c r="H723" s="236">
        <v>7889331.2199999997</v>
      </c>
      <c r="I723" s="236">
        <v>36603237.090000004</v>
      </c>
      <c r="J723" s="236">
        <v>0</v>
      </c>
      <c r="K723" s="236">
        <v>36603237.090000004</v>
      </c>
      <c r="L723" s="236">
        <v>8475289.8000000007</v>
      </c>
      <c r="M723" s="236">
        <v>1503131.56</v>
      </c>
      <c r="N723" s="236">
        <v>6972158.2400000002</v>
      </c>
      <c r="O723" s="236">
        <v>15498232.800000001</v>
      </c>
      <c r="P723" s="236">
        <v>2661519.2200000002</v>
      </c>
      <c r="Q723" s="236">
        <v>12836713.58</v>
      </c>
      <c r="R723" s="236">
        <v>56412108.909999996</v>
      </c>
      <c r="S723" s="236">
        <v>48508576.859999999</v>
      </c>
      <c r="T723" s="236">
        <v>819756</v>
      </c>
      <c r="U723" s="237"/>
      <c r="V723" s="237"/>
      <c r="W723" s="237"/>
      <c r="X723" s="237"/>
    </row>
    <row r="724" spans="1:24" ht="15" hidden="1" customHeight="1" outlineLevel="2" x14ac:dyDescent="0.2">
      <c r="A724" s="234">
        <v>666</v>
      </c>
      <c r="B724" s="235" t="s">
        <v>1402</v>
      </c>
      <c r="C724" s="235" t="s">
        <v>1535</v>
      </c>
      <c r="D724" s="235" t="s">
        <v>1536</v>
      </c>
      <c r="E724" s="235" t="s">
        <v>1569</v>
      </c>
      <c r="F724" s="235" t="s">
        <v>1570</v>
      </c>
      <c r="G724" s="236">
        <v>35231540.729999997</v>
      </c>
      <c r="H724" s="236">
        <v>7907336.5300000003</v>
      </c>
      <c r="I724" s="236">
        <v>27324204.199999999</v>
      </c>
      <c r="J724" s="236">
        <v>0</v>
      </c>
      <c r="K724" s="236">
        <v>27324204.199999999</v>
      </c>
      <c r="L724" s="236">
        <v>6711177.3799999999</v>
      </c>
      <c r="M724" s="236">
        <v>1505872.74</v>
      </c>
      <c r="N724" s="236">
        <v>5205304.6399999997</v>
      </c>
      <c r="O724" s="236">
        <v>12102334.26</v>
      </c>
      <c r="P724" s="236">
        <v>2624142.73</v>
      </c>
      <c r="Q724" s="236">
        <v>9478191.5299999993</v>
      </c>
      <c r="R724" s="236">
        <v>42007700.369999997</v>
      </c>
      <c r="S724" s="236">
        <v>37145722.310000002</v>
      </c>
      <c r="T724" s="236">
        <v>526524</v>
      </c>
      <c r="U724" s="237"/>
      <c r="V724" s="237"/>
      <c r="W724" s="237"/>
      <c r="X724" s="237"/>
    </row>
    <row r="725" spans="1:24" ht="15" hidden="1" customHeight="1" outlineLevel="1" x14ac:dyDescent="0.2">
      <c r="A725" s="239"/>
      <c r="B725" s="240"/>
      <c r="C725" s="241"/>
      <c r="D725" s="242" t="s">
        <v>1571</v>
      </c>
      <c r="E725" s="240"/>
      <c r="F725" s="240"/>
      <c r="G725" s="243">
        <f t="shared" ref="G725:T725" si="55">SUBTOTAL(9,G708:G724)</f>
        <v>0</v>
      </c>
      <c r="H725" s="243">
        <f t="shared" si="55"/>
        <v>0</v>
      </c>
      <c r="I725" s="243">
        <f t="shared" si="55"/>
        <v>0</v>
      </c>
      <c r="J725" s="243">
        <f t="shared" si="55"/>
        <v>0</v>
      </c>
      <c r="K725" s="243">
        <f t="shared" si="55"/>
        <v>0</v>
      </c>
      <c r="L725" s="243">
        <f t="shared" si="55"/>
        <v>0</v>
      </c>
      <c r="M725" s="243">
        <f t="shared" si="55"/>
        <v>0</v>
      </c>
      <c r="N725" s="243">
        <f t="shared" si="55"/>
        <v>0</v>
      </c>
      <c r="O725" s="243">
        <f t="shared" si="55"/>
        <v>0</v>
      </c>
      <c r="P725" s="243">
        <f t="shared" si="55"/>
        <v>0</v>
      </c>
      <c r="Q725" s="243">
        <f t="shared" si="55"/>
        <v>0</v>
      </c>
      <c r="R725" s="243">
        <f t="shared" si="55"/>
        <v>0</v>
      </c>
      <c r="S725" s="243">
        <f t="shared" si="55"/>
        <v>0</v>
      </c>
      <c r="T725" s="243">
        <f t="shared" si="55"/>
        <v>0</v>
      </c>
      <c r="U725" s="237"/>
      <c r="V725" s="237"/>
      <c r="W725" s="237"/>
      <c r="X725" s="237"/>
    </row>
    <row r="726" spans="1:24" ht="15" hidden="1" customHeight="1" outlineLevel="2" x14ac:dyDescent="0.2">
      <c r="A726" s="244">
        <v>667</v>
      </c>
      <c r="B726" s="245" t="s">
        <v>1402</v>
      </c>
      <c r="C726" s="235" t="s">
        <v>1572</v>
      </c>
      <c r="D726" s="245" t="s">
        <v>1573</v>
      </c>
      <c r="E726" s="245" t="s">
        <v>1574</v>
      </c>
      <c r="F726" s="245" t="s">
        <v>1575</v>
      </c>
      <c r="G726" s="246">
        <v>19915465.239999998</v>
      </c>
      <c r="H726" s="246">
        <v>7131553.3700000001</v>
      </c>
      <c r="I726" s="246">
        <v>12783911.869999999</v>
      </c>
      <c r="J726" s="246">
        <v>0</v>
      </c>
      <c r="K726" s="246">
        <v>12783911.869999999</v>
      </c>
      <c r="L726" s="246">
        <v>3727450.87</v>
      </c>
      <c r="M726" s="246">
        <v>1335051.3999999999</v>
      </c>
      <c r="N726" s="246">
        <v>2392399.4700000002</v>
      </c>
      <c r="O726" s="246">
        <v>5036676.84</v>
      </c>
      <c r="P726" s="246">
        <v>1787246.23</v>
      </c>
      <c r="Q726" s="246">
        <v>3249430.61</v>
      </c>
      <c r="R726" s="246">
        <v>18425741.949999999</v>
      </c>
      <c r="S726" s="246">
        <v>16411479.74</v>
      </c>
      <c r="T726" s="246">
        <v>40000</v>
      </c>
      <c r="U726" s="237"/>
      <c r="V726" s="237"/>
      <c r="W726" s="237"/>
      <c r="X726" s="237"/>
    </row>
    <row r="727" spans="1:24" ht="15" hidden="1" customHeight="1" outlineLevel="2" x14ac:dyDescent="0.2">
      <c r="A727" s="234">
        <v>668</v>
      </c>
      <c r="B727" s="235" t="s">
        <v>1402</v>
      </c>
      <c r="C727" s="235" t="s">
        <v>1572</v>
      </c>
      <c r="D727" s="235" t="s">
        <v>1573</v>
      </c>
      <c r="E727" s="235" t="s">
        <v>1576</v>
      </c>
      <c r="F727" s="235" t="s">
        <v>1577</v>
      </c>
      <c r="G727" s="236">
        <v>125056999.45999999</v>
      </c>
      <c r="H727" s="236">
        <v>64158705.109999999</v>
      </c>
      <c r="I727" s="236">
        <v>60898294.350000001</v>
      </c>
      <c r="J727" s="236">
        <v>0</v>
      </c>
      <c r="K727" s="236">
        <v>60898294.350000001</v>
      </c>
      <c r="L727" s="236">
        <v>23406122.629999999</v>
      </c>
      <c r="M727" s="236">
        <v>12017298.52</v>
      </c>
      <c r="N727" s="236">
        <v>11388824.109999999</v>
      </c>
      <c r="O727" s="236">
        <v>437571043.63999999</v>
      </c>
      <c r="P727" s="236">
        <v>208594103.37</v>
      </c>
      <c r="Q727" s="236">
        <v>228976940.27000001</v>
      </c>
      <c r="R727" s="236">
        <v>301264058.73000002</v>
      </c>
      <c r="S727" s="236">
        <v>299654518.06999999</v>
      </c>
      <c r="T727" s="236">
        <v>280000</v>
      </c>
      <c r="U727" s="237"/>
      <c r="V727" s="237"/>
      <c r="W727" s="237"/>
      <c r="X727" s="237"/>
    </row>
    <row r="728" spans="1:24" ht="15" hidden="1" customHeight="1" outlineLevel="2" x14ac:dyDescent="0.2">
      <c r="A728" s="234">
        <v>669</v>
      </c>
      <c r="B728" s="235" t="s">
        <v>1402</v>
      </c>
      <c r="C728" s="235" t="s">
        <v>1572</v>
      </c>
      <c r="D728" s="235" t="s">
        <v>1573</v>
      </c>
      <c r="E728" s="235" t="s">
        <v>1578</v>
      </c>
      <c r="F728" s="235" t="s">
        <v>1579</v>
      </c>
      <c r="G728" s="236">
        <v>51412222.509999998</v>
      </c>
      <c r="H728" s="236">
        <v>24321146.800000001</v>
      </c>
      <c r="I728" s="236">
        <v>27091075.710000001</v>
      </c>
      <c r="J728" s="236">
        <v>0</v>
      </c>
      <c r="K728" s="236">
        <v>27091075.710000001</v>
      </c>
      <c r="L728" s="236">
        <v>9622498.4600000009</v>
      </c>
      <c r="M728" s="236">
        <v>4550717.7</v>
      </c>
      <c r="N728" s="236">
        <v>5071780.76</v>
      </c>
      <c r="O728" s="236">
        <v>23902762.420000002</v>
      </c>
      <c r="P728" s="236">
        <v>11116867.5</v>
      </c>
      <c r="Q728" s="236">
        <v>12785894.92</v>
      </c>
      <c r="R728" s="236">
        <v>44948751.390000001</v>
      </c>
      <c r="S728" s="236">
        <v>37848005.609999999</v>
      </c>
      <c r="T728" s="236">
        <v>40000</v>
      </c>
      <c r="U728" s="237"/>
      <c r="V728" s="237"/>
      <c r="W728" s="237"/>
      <c r="X728" s="237"/>
    </row>
    <row r="729" spans="1:24" ht="15" hidden="1" customHeight="1" outlineLevel="2" x14ac:dyDescent="0.2">
      <c r="A729" s="234">
        <v>670</v>
      </c>
      <c r="B729" s="235" t="s">
        <v>1402</v>
      </c>
      <c r="C729" s="235" t="s">
        <v>1572</v>
      </c>
      <c r="D729" s="235" t="s">
        <v>1573</v>
      </c>
      <c r="E729" s="235" t="s">
        <v>1580</v>
      </c>
      <c r="F729" s="235" t="s">
        <v>1581</v>
      </c>
      <c r="G729" s="236">
        <v>52003749.049999997</v>
      </c>
      <c r="H729" s="236">
        <v>26045020.670000002</v>
      </c>
      <c r="I729" s="236">
        <v>25958728.379999999</v>
      </c>
      <c r="J729" s="236">
        <v>0</v>
      </c>
      <c r="K729" s="236">
        <v>25958728.379999999</v>
      </c>
      <c r="L729" s="236">
        <v>9733210.7100000009</v>
      </c>
      <c r="M729" s="236">
        <v>4875193.1399999997</v>
      </c>
      <c r="N729" s="236">
        <v>4858017.57</v>
      </c>
      <c r="O729" s="236">
        <v>16055376.68</v>
      </c>
      <c r="P729" s="236">
        <v>7895018.1900000004</v>
      </c>
      <c r="Q729" s="236">
        <v>8160358.4900000002</v>
      </c>
      <c r="R729" s="236">
        <v>38977104.439999998</v>
      </c>
      <c r="S729" s="236">
        <v>37627360.829999998</v>
      </c>
      <c r="T729" s="236">
        <v>11160000</v>
      </c>
      <c r="U729" s="237"/>
      <c r="V729" s="237"/>
      <c r="W729" s="237"/>
      <c r="X729" s="237"/>
    </row>
    <row r="730" spans="1:24" ht="15" hidden="1" customHeight="1" outlineLevel="2" x14ac:dyDescent="0.2">
      <c r="A730" s="234">
        <v>671</v>
      </c>
      <c r="B730" s="235" t="s">
        <v>1402</v>
      </c>
      <c r="C730" s="235" t="s">
        <v>1572</v>
      </c>
      <c r="D730" s="235" t="s">
        <v>1573</v>
      </c>
      <c r="E730" s="235" t="s">
        <v>1582</v>
      </c>
      <c r="F730" s="235" t="s">
        <v>1583</v>
      </c>
      <c r="G730" s="236">
        <v>92843496.280000001</v>
      </c>
      <c r="H730" s="236">
        <v>31362871.91</v>
      </c>
      <c r="I730" s="236">
        <v>61480624.369999997</v>
      </c>
      <c r="J730" s="236">
        <v>0</v>
      </c>
      <c r="K730" s="236">
        <v>61480624.369999997</v>
      </c>
      <c r="L730" s="236">
        <v>17376926.27</v>
      </c>
      <c r="M730" s="236">
        <v>5870953.25</v>
      </c>
      <c r="N730" s="236">
        <v>11505973.02</v>
      </c>
      <c r="O730" s="236">
        <v>32357254.68</v>
      </c>
      <c r="P730" s="236">
        <v>10692323.84</v>
      </c>
      <c r="Q730" s="236">
        <v>21664930.84</v>
      </c>
      <c r="R730" s="236">
        <v>94651528.230000004</v>
      </c>
      <c r="S730" s="236">
        <v>86011334.469999999</v>
      </c>
      <c r="T730" s="236">
        <v>718341.48</v>
      </c>
      <c r="U730" s="237"/>
      <c r="V730" s="237"/>
      <c r="W730" s="237"/>
      <c r="X730" s="237"/>
    </row>
    <row r="731" spans="1:24" ht="15" hidden="1" customHeight="1" outlineLevel="2" x14ac:dyDescent="0.2">
      <c r="A731" s="234">
        <v>672</v>
      </c>
      <c r="B731" s="235" t="s">
        <v>1402</v>
      </c>
      <c r="C731" s="235" t="s">
        <v>1572</v>
      </c>
      <c r="D731" s="235" t="s">
        <v>1573</v>
      </c>
      <c r="E731" s="235" t="s">
        <v>1584</v>
      </c>
      <c r="F731" s="235" t="s">
        <v>1585</v>
      </c>
      <c r="G731" s="236">
        <v>90806339.069999993</v>
      </c>
      <c r="H731" s="236">
        <v>33179852.109999999</v>
      </c>
      <c r="I731" s="236">
        <v>57626486.960000001</v>
      </c>
      <c r="J731" s="236">
        <v>0</v>
      </c>
      <c r="K731" s="236">
        <v>57626486.960000001</v>
      </c>
      <c r="L731" s="236">
        <v>16995644.52</v>
      </c>
      <c r="M731" s="236">
        <v>6208788.9900000002</v>
      </c>
      <c r="N731" s="236">
        <v>10786855.529999999</v>
      </c>
      <c r="O731" s="236">
        <v>36324882.670000002</v>
      </c>
      <c r="P731" s="236">
        <v>12962024.9</v>
      </c>
      <c r="Q731" s="236">
        <v>23362857.77</v>
      </c>
      <c r="R731" s="236">
        <v>91776200.260000005</v>
      </c>
      <c r="S731" s="236">
        <v>86082872.170000002</v>
      </c>
      <c r="T731" s="236">
        <v>807290</v>
      </c>
      <c r="U731" s="237"/>
      <c r="V731" s="237"/>
      <c r="W731" s="237"/>
      <c r="X731" s="237"/>
    </row>
    <row r="732" spans="1:24" ht="15" hidden="1" customHeight="1" outlineLevel="2" x14ac:dyDescent="0.2">
      <c r="A732" s="234">
        <v>673</v>
      </c>
      <c r="B732" s="235" t="s">
        <v>1402</v>
      </c>
      <c r="C732" s="235" t="s">
        <v>1572</v>
      </c>
      <c r="D732" s="235" t="s">
        <v>1573</v>
      </c>
      <c r="E732" s="235" t="s">
        <v>1586</v>
      </c>
      <c r="F732" s="235" t="s">
        <v>1587</v>
      </c>
      <c r="G732" s="236">
        <v>69470213.189999998</v>
      </c>
      <c r="H732" s="236">
        <v>31473813.07</v>
      </c>
      <c r="I732" s="236">
        <v>37996400.119999997</v>
      </c>
      <c r="J732" s="236">
        <v>0</v>
      </c>
      <c r="K732" s="236">
        <v>37996400.119999997</v>
      </c>
      <c r="L732" s="236">
        <v>13002297.640000001</v>
      </c>
      <c r="M732" s="236">
        <v>5891040.9299999997</v>
      </c>
      <c r="N732" s="236">
        <v>7111256.71</v>
      </c>
      <c r="O732" s="236">
        <v>31927964.079999998</v>
      </c>
      <c r="P732" s="236">
        <v>14130259</v>
      </c>
      <c r="Q732" s="236">
        <v>17797705.079999998</v>
      </c>
      <c r="R732" s="236">
        <v>62905361.909999996</v>
      </c>
      <c r="S732" s="236">
        <v>56020490.399999999</v>
      </c>
      <c r="T732" s="236">
        <v>654696.48</v>
      </c>
      <c r="U732" s="237"/>
      <c r="V732" s="237"/>
      <c r="W732" s="237"/>
      <c r="X732" s="237"/>
    </row>
    <row r="733" spans="1:24" ht="15" hidden="1" customHeight="1" outlineLevel="2" x14ac:dyDescent="0.2">
      <c r="A733" s="234">
        <v>674</v>
      </c>
      <c r="B733" s="235" t="s">
        <v>1402</v>
      </c>
      <c r="C733" s="235" t="s">
        <v>1572</v>
      </c>
      <c r="D733" s="235" t="s">
        <v>1573</v>
      </c>
      <c r="E733" s="235" t="s">
        <v>1588</v>
      </c>
      <c r="F733" s="235" t="s">
        <v>1589</v>
      </c>
      <c r="G733" s="236">
        <v>54580323.439999998</v>
      </c>
      <c r="H733" s="236">
        <v>23843913.829999998</v>
      </c>
      <c r="I733" s="236">
        <v>30736409.609999999</v>
      </c>
      <c r="J733" s="236">
        <v>0</v>
      </c>
      <c r="K733" s="236">
        <v>30736409.609999999</v>
      </c>
      <c r="L733" s="236">
        <v>10215451.75</v>
      </c>
      <c r="M733" s="236">
        <v>4462345.9800000004</v>
      </c>
      <c r="N733" s="236">
        <v>5753105.7699999996</v>
      </c>
      <c r="O733" s="236">
        <v>21191104.969999999</v>
      </c>
      <c r="P733" s="236">
        <v>8973155.1899999995</v>
      </c>
      <c r="Q733" s="236">
        <v>12217949.779999999</v>
      </c>
      <c r="R733" s="236">
        <v>48707465.159999996</v>
      </c>
      <c r="S733" s="236">
        <v>41140584.420000002</v>
      </c>
      <c r="T733" s="236">
        <v>5320276.5999999996</v>
      </c>
      <c r="U733" s="237"/>
      <c r="V733" s="237"/>
      <c r="W733" s="237"/>
      <c r="X733" s="237"/>
    </row>
    <row r="734" spans="1:24" ht="15" hidden="1" customHeight="1" outlineLevel="2" x14ac:dyDescent="0.2">
      <c r="A734" s="234">
        <v>675</v>
      </c>
      <c r="B734" s="235" t="s">
        <v>1402</v>
      </c>
      <c r="C734" s="235" t="s">
        <v>1572</v>
      </c>
      <c r="D734" s="235" t="s">
        <v>1573</v>
      </c>
      <c r="E734" s="235" t="s">
        <v>1590</v>
      </c>
      <c r="F734" s="235" t="s">
        <v>1591</v>
      </c>
      <c r="G734" s="236">
        <v>43939861.380000003</v>
      </c>
      <c r="H734" s="236">
        <v>19053146.149999999</v>
      </c>
      <c r="I734" s="236">
        <v>24886715.23</v>
      </c>
      <c r="J734" s="236">
        <v>0</v>
      </c>
      <c r="K734" s="236">
        <v>24886715.23</v>
      </c>
      <c r="L734" s="236">
        <v>8223944.1900000004</v>
      </c>
      <c r="M734" s="236">
        <v>3567147.92</v>
      </c>
      <c r="N734" s="236">
        <v>4656796.2699999996</v>
      </c>
      <c r="O734" s="236">
        <v>15867623.58</v>
      </c>
      <c r="P734" s="236">
        <v>6714803.9299999997</v>
      </c>
      <c r="Q734" s="236">
        <v>9152819.6500000004</v>
      </c>
      <c r="R734" s="236">
        <v>38696331.149999999</v>
      </c>
      <c r="S734" s="236">
        <v>37567009.109999999</v>
      </c>
      <c r="T734" s="236">
        <v>3216231.2</v>
      </c>
      <c r="U734" s="237"/>
      <c r="V734" s="237"/>
      <c r="W734" s="237"/>
      <c r="X734" s="237"/>
    </row>
    <row r="735" spans="1:24" ht="15" hidden="1" customHeight="1" outlineLevel="2" x14ac:dyDescent="0.2">
      <c r="A735" s="234">
        <v>676</v>
      </c>
      <c r="B735" s="235" t="s">
        <v>1402</v>
      </c>
      <c r="C735" s="235" t="s">
        <v>1572</v>
      </c>
      <c r="D735" s="235" t="s">
        <v>1573</v>
      </c>
      <c r="E735" s="235" t="s">
        <v>1592</v>
      </c>
      <c r="F735" s="235" t="s">
        <v>1593</v>
      </c>
      <c r="G735" s="236">
        <v>70522554.409999996</v>
      </c>
      <c r="H735" s="236">
        <v>21030035.93</v>
      </c>
      <c r="I735" s="236">
        <v>49492518.479999997</v>
      </c>
      <c r="J735" s="236">
        <v>0</v>
      </c>
      <c r="K735" s="236">
        <v>49492518.479999997</v>
      </c>
      <c r="L735" s="236">
        <v>13199257.65</v>
      </c>
      <c r="M735" s="236">
        <v>3937429.45</v>
      </c>
      <c r="N735" s="236">
        <v>9261828.1999999993</v>
      </c>
      <c r="O735" s="236">
        <v>12222918.029999999</v>
      </c>
      <c r="P735" s="236">
        <v>3543971.62</v>
      </c>
      <c r="Q735" s="236">
        <v>8678946.4100000001</v>
      </c>
      <c r="R735" s="236">
        <v>67433293.090000004</v>
      </c>
      <c r="S735" s="236">
        <v>60349463.210000001</v>
      </c>
      <c r="T735" s="236">
        <v>40000</v>
      </c>
      <c r="U735" s="237"/>
      <c r="V735" s="237"/>
      <c r="W735" s="237"/>
      <c r="X735" s="237"/>
    </row>
    <row r="736" spans="1:24" ht="15" hidden="1" customHeight="1" outlineLevel="2" x14ac:dyDescent="0.2">
      <c r="A736" s="234">
        <v>677</v>
      </c>
      <c r="B736" s="235" t="s">
        <v>1402</v>
      </c>
      <c r="C736" s="235" t="s">
        <v>1572</v>
      </c>
      <c r="D736" s="235" t="s">
        <v>1573</v>
      </c>
      <c r="E736" s="235" t="s">
        <v>1594</v>
      </c>
      <c r="F736" s="235" t="s">
        <v>1595</v>
      </c>
      <c r="G736" s="236">
        <v>103437203.01000001</v>
      </c>
      <c r="H736" s="236">
        <v>43044153.960000001</v>
      </c>
      <c r="I736" s="236">
        <v>60393049.049999997</v>
      </c>
      <c r="J736" s="236">
        <v>0</v>
      </c>
      <c r="K736" s="236">
        <v>60393049.049999997</v>
      </c>
      <c r="L736" s="236">
        <v>19359682.93</v>
      </c>
      <c r="M736" s="236">
        <v>8057705.5599999996</v>
      </c>
      <c r="N736" s="236">
        <v>11301977.369999999</v>
      </c>
      <c r="O736" s="236">
        <v>98685998.599999994</v>
      </c>
      <c r="P736" s="236">
        <v>39842898.479999997</v>
      </c>
      <c r="Q736" s="236">
        <v>58843100.119999997</v>
      </c>
      <c r="R736" s="236">
        <v>130538126.54000001</v>
      </c>
      <c r="S736" s="236">
        <v>121940767.34999999</v>
      </c>
      <c r="T736" s="236">
        <v>160000</v>
      </c>
      <c r="U736" s="237"/>
      <c r="V736" s="237"/>
      <c r="W736" s="237"/>
      <c r="X736" s="237"/>
    </row>
    <row r="737" spans="1:24" ht="15" hidden="1" customHeight="1" outlineLevel="2" x14ac:dyDescent="0.2">
      <c r="A737" s="234">
        <v>678</v>
      </c>
      <c r="B737" s="235" t="s">
        <v>1402</v>
      </c>
      <c r="C737" s="235" t="s">
        <v>1572</v>
      </c>
      <c r="D737" s="235" t="s">
        <v>1573</v>
      </c>
      <c r="E737" s="235" t="s">
        <v>1596</v>
      </c>
      <c r="F737" s="235" t="s">
        <v>1597</v>
      </c>
      <c r="G737" s="236">
        <v>49233322.329999998</v>
      </c>
      <c r="H737" s="236">
        <v>18461323.77</v>
      </c>
      <c r="I737" s="236">
        <v>30771998.559999999</v>
      </c>
      <c r="J737" s="236">
        <v>0</v>
      </c>
      <c r="K737" s="236">
        <v>30771998.559999999</v>
      </c>
      <c r="L737" s="236">
        <v>9214687.5800000001</v>
      </c>
      <c r="M737" s="236">
        <v>3454017.35</v>
      </c>
      <c r="N737" s="236">
        <v>5760670.2300000004</v>
      </c>
      <c r="O737" s="236">
        <v>17889012.449999999</v>
      </c>
      <c r="P737" s="236">
        <v>6583151.8799999999</v>
      </c>
      <c r="Q737" s="236">
        <v>11305860.57</v>
      </c>
      <c r="R737" s="236">
        <v>47838529.359999999</v>
      </c>
      <c r="S737" s="236">
        <v>42097443.210000001</v>
      </c>
      <c r="T737" s="236">
        <v>200000</v>
      </c>
      <c r="U737" s="237"/>
      <c r="V737" s="237"/>
      <c r="W737" s="237"/>
      <c r="X737" s="237"/>
    </row>
    <row r="738" spans="1:24" ht="15" hidden="1" customHeight="1" outlineLevel="2" x14ac:dyDescent="0.2">
      <c r="A738" s="234">
        <v>679</v>
      </c>
      <c r="B738" s="235" t="s">
        <v>1402</v>
      </c>
      <c r="C738" s="235" t="s">
        <v>1572</v>
      </c>
      <c r="D738" s="235" t="s">
        <v>1573</v>
      </c>
      <c r="E738" s="235" t="s">
        <v>1598</v>
      </c>
      <c r="F738" s="235" t="s">
        <v>1599</v>
      </c>
      <c r="G738" s="236">
        <v>83958228.590000004</v>
      </c>
      <c r="H738" s="236">
        <v>39935485.829999998</v>
      </c>
      <c r="I738" s="236">
        <v>44022742.759999998</v>
      </c>
      <c r="J738" s="236">
        <v>0</v>
      </c>
      <c r="K738" s="236">
        <v>44022742.759999998</v>
      </c>
      <c r="L738" s="236">
        <v>15713927.27</v>
      </c>
      <c r="M738" s="236">
        <v>7472771.5599999996</v>
      </c>
      <c r="N738" s="236">
        <v>8241155.71</v>
      </c>
      <c r="O738" s="236">
        <v>39411183.829999998</v>
      </c>
      <c r="P738" s="236">
        <v>18027570.609999999</v>
      </c>
      <c r="Q738" s="236">
        <v>21383613.219999999</v>
      </c>
      <c r="R738" s="236">
        <v>73647511.689999998</v>
      </c>
      <c r="S738" s="236">
        <v>64363200.810000002</v>
      </c>
      <c r="T738" s="236">
        <v>11246347.76</v>
      </c>
      <c r="U738" s="237"/>
      <c r="V738" s="237"/>
      <c r="W738" s="237"/>
      <c r="X738" s="237"/>
    </row>
    <row r="739" spans="1:24" ht="15" hidden="1" customHeight="1" outlineLevel="2" x14ac:dyDescent="0.2">
      <c r="A739" s="234">
        <v>680</v>
      </c>
      <c r="B739" s="235" t="s">
        <v>1402</v>
      </c>
      <c r="C739" s="235" t="s">
        <v>1572</v>
      </c>
      <c r="D739" s="235" t="s">
        <v>1573</v>
      </c>
      <c r="E739" s="235" t="s">
        <v>1600</v>
      </c>
      <c r="F739" s="235" t="s">
        <v>1601</v>
      </c>
      <c r="G739" s="236">
        <v>62365433</v>
      </c>
      <c r="H739" s="236">
        <v>21684619.670000002</v>
      </c>
      <c r="I739" s="236">
        <v>40680813.329999998</v>
      </c>
      <c r="J739" s="236">
        <v>0</v>
      </c>
      <c r="K739" s="236">
        <v>40680813.329999998</v>
      </c>
      <c r="L739" s="236">
        <v>11672541.15</v>
      </c>
      <c r="M739" s="236">
        <v>4057058.96</v>
      </c>
      <c r="N739" s="236">
        <v>7615482.1900000004</v>
      </c>
      <c r="O739" s="236">
        <v>20991304.329999998</v>
      </c>
      <c r="P739" s="236">
        <v>7029395.3700000001</v>
      </c>
      <c r="Q739" s="236">
        <v>13961908.960000001</v>
      </c>
      <c r="R739" s="236">
        <v>62258204.479999997</v>
      </c>
      <c r="S739" s="236">
        <v>61772442.240000002</v>
      </c>
      <c r="T739" s="236">
        <v>12415162.16</v>
      </c>
      <c r="U739" s="237"/>
      <c r="V739" s="237"/>
      <c r="W739" s="237"/>
      <c r="X739" s="237"/>
    </row>
    <row r="740" spans="1:24" ht="15" hidden="1" customHeight="1" outlineLevel="2" x14ac:dyDescent="0.2">
      <c r="A740" s="234">
        <v>681</v>
      </c>
      <c r="B740" s="235" t="s">
        <v>1402</v>
      </c>
      <c r="C740" s="235" t="s">
        <v>1572</v>
      </c>
      <c r="D740" s="235" t="s">
        <v>1573</v>
      </c>
      <c r="E740" s="235" t="s">
        <v>1602</v>
      </c>
      <c r="F740" s="235" t="s">
        <v>1603</v>
      </c>
      <c r="G740" s="236">
        <v>38705623.399999999</v>
      </c>
      <c r="H740" s="236">
        <v>14087505.310000001</v>
      </c>
      <c r="I740" s="236">
        <v>24618118.09</v>
      </c>
      <c r="J740" s="236">
        <v>0</v>
      </c>
      <c r="K740" s="236">
        <v>24618118.09</v>
      </c>
      <c r="L740" s="236">
        <v>7257411.0999999996</v>
      </c>
      <c r="M740" s="236">
        <v>2640899.77</v>
      </c>
      <c r="N740" s="236">
        <v>4616511.33</v>
      </c>
      <c r="O740" s="236">
        <v>9975173.9600000009</v>
      </c>
      <c r="P740" s="236">
        <v>3570593.92</v>
      </c>
      <c r="Q740" s="236">
        <v>6404580.04</v>
      </c>
      <c r="R740" s="236">
        <v>35639209.460000001</v>
      </c>
      <c r="S740" s="236">
        <v>35639209.460000001</v>
      </c>
      <c r="T740" s="236">
        <v>120000</v>
      </c>
      <c r="U740" s="237"/>
      <c r="V740" s="237"/>
      <c r="W740" s="237"/>
      <c r="X740" s="237"/>
    </row>
    <row r="741" spans="1:24" ht="15" hidden="1" customHeight="1" outlineLevel="2" x14ac:dyDescent="0.2">
      <c r="A741" s="234">
        <v>682</v>
      </c>
      <c r="B741" s="235" t="s">
        <v>1402</v>
      </c>
      <c r="C741" s="235" t="s">
        <v>1572</v>
      </c>
      <c r="D741" s="235" t="s">
        <v>1573</v>
      </c>
      <c r="E741" s="235" t="s">
        <v>1604</v>
      </c>
      <c r="F741" s="235" t="s">
        <v>1605</v>
      </c>
      <c r="G741" s="236">
        <v>32195553.27</v>
      </c>
      <c r="H741" s="236">
        <v>17508378.120000001</v>
      </c>
      <c r="I741" s="236">
        <v>14687175.15</v>
      </c>
      <c r="J741" s="236">
        <v>0</v>
      </c>
      <c r="K741" s="236">
        <v>14687175.15</v>
      </c>
      <c r="L741" s="236">
        <v>6034387.3499999996</v>
      </c>
      <c r="M741" s="236">
        <v>3281661.18</v>
      </c>
      <c r="N741" s="236">
        <v>2752726.17</v>
      </c>
      <c r="O741" s="236">
        <v>10644869.449999999</v>
      </c>
      <c r="P741" s="236">
        <v>5717724.7000000002</v>
      </c>
      <c r="Q741" s="236">
        <v>4927144.75</v>
      </c>
      <c r="R741" s="236">
        <v>22367046.07</v>
      </c>
      <c r="S741" s="236">
        <v>22367046.07</v>
      </c>
      <c r="T741" s="236">
        <v>3148118.04</v>
      </c>
      <c r="U741" s="237"/>
      <c r="V741" s="237"/>
      <c r="W741" s="237"/>
      <c r="X741" s="237"/>
    </row>
    <row r="742" spans="1:24" ht="15" hidden="1" customHeight="1" outlineLevel="1" x14ac:dyDescent="0.2">
      <c r="A742" s="239"/>
      <c r="B742" s="240"/>
      <c r="C742" s="241"/>
      <c r="D742" s="242" t="s">
        <v>1606</v>
      </c>
      <c r="E742" s="240"/>
      <c r="F742" s="240"/>
      <c r="G742" s="243">
        <f t="shared" ref="G742:T742" si="56">SUBTOTAL(9,G726:G741)</f>
        <v>0</v>
      </c>
      <c r="H742" s="243">
        <f t="shared" si="56"/>
        <v>0</v>
      </c>
      <c r="I742" s="243">
        <f t="shared" si="56"/>
        <v>0</v>
      </c>
      <c r="J742" s="243">
        <f t="shared" si="56"/>
        <v>0</v>
      </c>
      <c r="K742" s="243">
        <f t="shared" si="56"/>
        <v>0</v>
      </c>
      <c r="L742" s="243">
        <f t="shared" si="56"/>
        <v>0</v>
      </c>
      <c r="M742" s="243">
        <f t="shared" si="56"/>
        <v>0</v>
      </c>
      <c r="N742" s="243">
        <f t="shared" si="56"/>
        <v>0</v>
      </c>
      <c r="O742" s="243">
        <f t="shared" si="56"/>
        <v>0</v>
      </c>
      <c r="P742" s="243">
        <f t="shared" si="56"/>
        <v>0</v>
      </c>
      <c r="Q742" s="243">
        <f t="shared" si="56"/>
        <v>0</v>
      </c>
      <c r="R742" s="243">
        <f t="shared" si="56"/>
        <v>0</v>
      </c>
      <c r="S742" s="243">
        <f t="shared" si="56"/>
        <v>0</v>
      </c>
      <c r="T742" s="243">
        <f t="shared" si="56"/>
        <v>0</v>
      </c>
      <c r="U742" s="237"/>
      <c r="V742" s="237"/>
      <c r="W742" s="237"/>
      <c r="X742" s="237"/>
    </row>
    <row r="743" spans="1:24" ht="15" hidden="1" customHeight="1" outlineLevel="2" x14ac:dyDescent="0.2">
      <c r="A743" s="244">
        <v>683</v>
      </c>
      <c r="B743" s="245" t="s">
        <v>1607</v>
      </c>
      <c r="C743" s="235" t="s">
        <v>1608</v>
      </c>
      <c r="D743" s="245" t="s">
        <v>1609</v>
      </c>
      <c r="E743" s="245" t="s">
        <v>2225</v>
      </c>
      <c r="F743" s="245" t="s">
        <v>2226</v>
      </c>
      <c r="G743" s="246">
        <v>11286700.970000001</v>
      </c>
      <c r="H743" s="246">
        <v>3225986.33</v>
      </c>
      <c r="I743" s="246">
        <v>8060714.6399999997</v>
      </c>
      <c r="J743" s="246">
        <v>1200000</v>
      </c>
      <c r="K743" s="246">
        <v>6860714.6399999997</v>
      </c>
      <c r="L743" s="246">
        <v>2154986.33</v>
      </c>
      <c r="M743" s="246">
        <v>615845.67000000004</v>
      </c>
      <c r="N743" s="246">
        <v>1539140.66</v>
      </c>
      <c r="O743" s="246">
        <v>0</v>
      </c>
      <c r="P743" s="246">
        <v>0</v>
      </c>
      <c r="Q743" s="246">
        <v>0</v>
      </c>
      <c r="R743" s="246">
        <v>9599855.3000000007</v>
      </c>
      <c r="S743" s="246">
        <v>8831866.8800000008</v>
      </c>
      <c r="T743" s="246">
        <v>0</v>
      </c>
      <c r="U743" s="237"/>
      <c r="V743" s="237"/>
      <c r="W743" s="237"/>
      <c r="X743" s="237"/>
    </row>
    <row r="744" spans="1:24" ht="15" hidden="1" customHeight="1" outlineLevel="2" x14ac:dyDescent="0.2">
      <c r="A744" s="234">
        <v>684</v>
      </c>
      <c r="B744" s="245" t="s">
        <v>1607</v>
      </c>
      <c r="C744" s="235" t="s">
        <v>1608</v>
      </c>
      <c r="D744" s="245" t="s">
        <v>1609</v>
      </c>
      <c r="E744" s="245" t="s">
        <v>1610</v>
      </c>
      <c r="F744" s="235" t="s">
        <v>1611</v>
      </c>
      <c r="G744" s="236">
        <v>10025585.68</v>
      </c>
      <c r="H744" s="236">
        <v>1999711.96</v>
      </c>
      <c r="I744" s="236">
        <v>8025873.7199999997</v>
      </c>
      <c r="J744" s="236">
        <v>800000</v>
      </c>
      <c r="K744" s="236">
        <v>7225873.7199999997</v>
      </c>
      <c r="L744" s="236">
        <v>1914199.75</v>
      </c>
      <c r="M744" s="236">
        <v>381748.04</v>
      </c>
      <c r="N744" s="236">
        <v>1532451.71</v>
      </c>
      <c r="O744" s="236">
        <v>0</v>
      </c>
      <c r="P744" s="236">
        <v>0</v>
      </c>
      <c r="Q744" s="236">
        <v>0</v>
      </c>
      <c r="R744" s="236">
        <v>9558325.4299999997</v>
      </c>
      <c r="S744" s="236">
        <v>7573838</v>
      </c>
      <c r="T744" s="236">
        <v>0</v>
      </c>
      <c r="U744" s="237"/>
      <c r="V744" s="237"/>
      <c r="W744" s="237"/>
      <c r="X744" s="237"/>
    </row>
    <row r="745" spans="1:24" ht="15" hidden="1" customHeight="1" outlineLevel="2" x14ac:dyDescent="0.2">
      <c r="A745" s="234">
        <v>685</v>
      </c>
      <c r="B745" s="235" t="s">
        <v>1607</v>
      </c>
      <c r="C745" s="235" t="s">
        <v>1608</v>
      </c>
      <c r="D745" s="235" t="s">
        <v>1609</v>
      </c>
      <c r="E745" s="235" t="s">
        <v>1612</v>
      </c>
      <c r="F745" s="235" t="s">
        <v>1613</v>
      </c>
      <c r="G745" s="236">
        <v>105890034.65000001</v>
      </c>
      <c r="H745" s="236">
        <v>45645454.659999996</v>
      </c>
      <c r="I745" s="236">
        <v>60244579.990000002</v>
      </c>
      <c r="J745" s="236">
        <v>8000000</v>
      </c>
      <c r="K745" s="236">
        <v>52244579.990000002</v>
      </c>
      <c r="L745" s="236">
        <v>20217739.260000002</v>
      </c>
      <c r="M745" s="236">
        <v>8721119.9000000004</v>
      </c>
      <c r="N745" s="236">
        <v>11496619.359999999</v>
      </c>
      <c r="O745" s="236">
        <v>593083596.30999994</v>
      </c>
      <c r="P745" s="236">
        <v>241264608.44</v>
      </c>
      <c r="Q745" s="236">
        <v>351818987.87</v>
      </c>
      <c r="R745" s="236">
        <v>423560187.22000003</v>
      </c>
      <c r="S745" s="236">
        <v>355053057</v>
      </c>
      <c r="T745" s="236">
        <v>0</v>
      </c>
      <c r="U745" s="237"/>
      <c r="V745" s="237"/>
      <c r="W745" s="237"/>
      <c r="X745" s="237"/>
    </row>
    <row r="746" spans="1:24" ht="15" hidden="1" customHeight="1" outlineLevel="2" x14ac:dyDescent="0.2">
      <c r="A746" s="234">
        <v>686</v>
      </c>
      <c r="B746" s="235" t="s">
        <v>1607</v>
      </c>
      <c r="C746" s="235" t="s">
        <v>1608</v>
      </c>
      <c r="D746" s="235" t="s">
        <v>1609</v>
      </c>
      <c r="E746" s="235" t="s">
        <v>1614</v>
      </c>
      <c r="F746" s="235" t="s">
        <v>1615</v>
      </c>
      <c r="G746" s="236">
        <v>39689308.460000001</v>
      </c>
      <c r="H746" s="236">
        <v>18860323.5</v>
      </c>
      <c r="I746" s="236">
        <v>20828984.960000001</v>
      </c>
      <c r="J746" s="236">
        <v>3200000</v>
      </c>
      <c r="K746" s="236">
        <v>17628984.960000001</v>
      </c>
      <c r="L746" s="236">
        <v>7577937.75</v>
      </c>
      <c r="M746" s="236">
        <v>3601585.76</v>
      </c>
      <c r="N746" s="236">
        <v>3976351.99</v>
      </c>
      <c r="O746" s="236">
        <v>14333340.039999999</v>
      </c>
      <c r="P746" s="236">
        <v>6630059.7400000002</v>
      </c>
      <c r="Q746" s="236">
        <v>7703280.2999999998</v>
      </c>
      <c r="R746" s="236">
        <v>32508617.25</v>
      </c>
      <c r="S746" s="236">
        <v>28558783.68</v>
      </c>
      <c r="T746" s="236">
        <v>3276277</v>
      </c>
      <c r="U746" s="237"/>
      <c r="V746" s="237"/>
      <c r="W746" s="237"/>
      <c r="X746" s="237"/>
    </row>
    <row r="747" spans="1:24" ht="15" hidden="1" customHeight="1" outlineLevel="2" x14ac:dyDescent="0.2">
      <c r="A747" s="234">
        <v>687</v>
      </c>
      <c r="B747" s="235" t="s">
        <v>1607</v>
      </c>
      <c r="C747" s="235" t="s">
        <v>1608</v>
      </c>
      <c r="D747" s="235" t="s">
        <v>1609</v>
      </c>
      <c r="E747" s="235" t="s">
        <v>1616</v>
      </c>
      <c r="F747" s="235" t="s">
        <v>1617</v>
      </c>
      <c r="G747" s="236">
        <v>82747113.359999999</v>
      </c>
      <c r="H747" s="236">
        <v>38959676.75</v>
      </c>
      <c r="I747" s="236">
        <v>43787436.609999999</v>
      </c>
      <c r="J747" s="236">
        <v>7800000</v>
      </c>
      <c r="K747" s="236">
        <v>35987436.609999999</v>
      </c>
      <c r="L747" s="236">
        <v>15799027.439999999</v>
      </c>
      <c r="M747" s="236">
        <v>7437217.0199999996</v>
      </c>
      <c r="N747" s="236">
        <v>8361810.4199999999</v>
      </c>
      <c r="O747" s="236">
        <v>42553550.780000001</v>
      </c>
      <c r="P747" s="236">
        <v>19535881.23</v>
      </c>
      <c r="Q747" s="236">
        <v>23017669.550000001</v>
      </c>
      <c r="R747" s="236">
        <v>75166916.579999998</v>
      </c>
      <c r="S747" s="236">
        <v>65249769.18</v>
      </c>
      <c r="T747" s="236">
        <v>0</v>
      </c>
      <c r="U747" s="237"/>
      <c r="V747" s="237"/>
      <c r="W747" s="237"/>
      <c r="X747" s="237"/>
    </row>
    <row r="748" spans="1:24" ht="15" hidden="1" customHeight="1" outlineLevel="2" x14ac:dyDescent="0.2">
      <c r="A748" s="234">
        <v>688</v>
      </c>
      <c r="B748" s="235" t="s">
        <v>1607</v>
      </c>
      <c r="C748" s="235" t="s">
        <v>1608</v>
      </c>
      <c r="D748" s="235" t="s">
        <v>1609</v>
      </c>
      <c r="E748" s="235" t="s">
        <v>1618</v>
      </c>
      <c r="F748" s="235" t="s">
        <v>1619</v>
      </c>
      <c r="G748" s="236">
        <v>120289585.23</v>
      </c>
      <c r="H748" s="236">
        <v>50611077.780000001</v>
      </c>
      <c r="I748" s="236">
        <v>69678507.450000003</v>
      </c>
      <c r="J748" s="236">
        <v>11500000</v>
      </c>
      <c r="K748" s="236">
        <v>58178507.450000003</v>
      </c>
      <c r="L748" s="236">
        <v>22967066.530000001</v>
      </c>
      <c r="M748" s="236">
        <v>9663022.3399999999</v>
      </c>
      <c r="N748" s="236">
        <v>13304044.189999999</v>
      </c>
      <c r="O748" s="236">
        <v>96545836.629999995</v>
      </c>
      <c r="P748" s="236">
        <v>39550510.880000003</v>
      </c>
      <c r="Q748" s="236">
        <v>56995325.75</v>
      </c>
      <c r="R748" s="236">
        <v>139977877.38999999</v>
      </c>
      <c r="S748" s="236">
        <v>130604002.2</v>
      </c>
      <c r="T748" s="236">
        <v>0</v>
      </c>
      <c r="U748" s="237"/>
      <c r="V748" s="237"/>
      <c r="W748" s="237"/>
      <c r="X748" s="237"/>
    </row>
    <row r="749" spans="1:24" ht="15" hidden="1" customHeight="1" outlineLevel="2" x14ac:dyDescent="0.2">
      <c r="A749" s="234">
        <v>689</v>
      </c>
      <c r="B749" s="235" t="s">
        <v>1607</v>
      </c>
      <c r="C749" s="235" t="s">
        <v>1608</v>
      </c>
      <c r="D749" s="235" t="s">
        <v>1609</v>
      </c>
      <c r="E749" s="235" t="s">
        <v>1620</v>
      </c>
      <c r="F749" s="235" t="s">
        <v>1621</v>
      </c>
      <c r="G749" s="236">
        <v>114561036.7</v>
      </c>
      <c r="H749" s="236">
        <v>46628509.109999999</v>
      </c>
      <c r="I749" s="236">
        <v>67932527.590000004</v>
      </c>
      <c r="J749" s="236">
        <v>9800000</v>
      </c>
      <c r="K749" s="236">
        <v>58132527.590000004</v>
      </c>
      <c r="L749" s="236">
        <v>21875775.07</v>
      </c>
      <c r="M749" s="236">
        <v>8899919.8200000003</v>
      </c>
      <c r="N749" s="236">
        <v>12975855.25</v>
      </c>
      <c r="O749" s="236">
        <v>54169480.780000001</v>
      </c>
      <c r="P749" s="236">
        <v>21327528.07</v>
      </c>
      <c r="Q749" s="236">
        <v>32841952.710000001</v>
      </c>
      <c r="R749" s="236">
        <v>113750335.55</v>
      </c>
      <c r="S749" s="236">
        <v>113750335.55</v>
      </c>
      <c r="T749" s="236">
        <v>0</v>
      </c>
      <c r="U749" s="237"/>
      <c r="V749" s="237"/>
      <c r="W749" s="237"/>
      <c r="X749" s="237"/>
    </row>
    <row r="750" spans="1:24" ht="15" hidden="1" customHeight="1" outlineLevel="2" x14ac:dyDescent="0.2">
      <c r="A750" s="234">
        <v>690</v>
      </c>
      <c r="B750" s="235" t="s">
        <v>1607</v>
      </c>
      <c r="C750" s="235" t="s">
        <v>1608</v>
      </c>
      <c r="D750" s="235" t="s">
        <v>1609</v>
      </c>
      <c r="E750" s="235" t="s">
        <v>1622</v>
      </c>
      <c r="F750" s="235" t="s">
        <v>1623</v>
      </c>
      <c r="G750" s="236">
        <v>49939387.729999997</v>
      </c>
      <c r="H750" s="236">
        <v>18980454.75</v>
      </c>
      <c r="I750" s="236">
        <v>30958932.98</v>
      </c>
      <c r="J750" s="236">
        <v>3200000</v>
      </c>
      <c r="K750" s="236">
        <v>27758932.98</v>
      </c>
      <c r="L750" s="236">
        <v>9535000.3800000008</v>
      </c>
      <c r="M750" s="236">
        <v>3624852</v>
      </c>
      <c r="N750" s="236">
        <v>5910148.3799999999</v>
      </c>
      <c r="O750" s="236">
        <v>18220851.199999999</v>
      </c>
      <c r="P750" s="236">
        <v>6817193.25</v>
      </c>
      <c r="Q750" s="236">
        <v>11403657.949999999</v>
      </c>
      <c r="R750" s="236">
        <v>48272739.310000002</v>
      </c>
      <c r="S750" s="236">
        <v>40902198.479999997</v>
      </c>
      <c r="T750" s="236">
        <v>1000000</v>
      </c>
      <c r="U750" s="237"/>
      <c r="V750" s="237"/>
      <c r="W750" s="237"/>
      <c r="X750" s="237"/>
    </row>
    <row r="751" spans="1:24" ht="15" hidden="1" customHeight="1" outlineLevel="2" x14ac:dyDescent="0.2">
      <c r="A751" s="234">
        <v>691</v>
      </c>
      <c r="B751" s="235" t="s">
        <v>1607</v>
      </c>
      <c r="C751" s="235" t="s">
        <v>1608</v>
      </c>
      <c r="D751" s="235" t="s">
        <v>1609</v>
      </c>
      <c r="E751" s="235" t="s">
        <v>1624</v>
      </c>
      <c r="F751" s="235" t="s">
        <v>1625</v>
      </c>
      <c r="G751" s="236">
        <v>62252882.119999997</v>
      </c>
      <c r="H751" s="236">
        <v>23982632.010000002</v>
      </c>
      <c r="I751" s="236">
        <v>38270250.109999999</v>
      </c>
      <c r="J751" s="236">
        <v>5500000</v>
      </c>
      <c r="K751" s="236">
        <v>32770250.109999999</v>
      </c>
      <c r="L751" s="236">
        <v>11886033.880000001</v>
      </c>
      <c r="M751" s="236">
        <v>4580153.63</v>
      </c>
      <c r="N751" s="236">
        <v>7305880.25</v>
      </c>
      <c r="O751" s="236">
        <v>29272038.039999999</v>
      </c>
      <c r="P751" s="236">
        <v>10921297.359999999</v>
      </c>
      <c r="Q751" s="236">
        <v>18350740.68</v>
      </c>
      <c r="R751" s="236">
        <v>63926871.039999999</v>
      </c>
      <c r="S751" s="236">
        <v>62353240.289999999</v>
      </c>
      <c r="T751" s="236">
        <v>1000000</v>
      </c>
      <c r="U751" s="237"/>
      <c r="V751" s="237"/>
      <c r="W751" s="237"/>
      <c r="X751" s="237"/>
    </row>
    <row r="752" spans="1:24" ht="15" hidden="1" customHeight="1" outlineLevel="2" x14ac:dyDescent="0.2">
      <c r="A752" s="234">
        <v>692</v>
      </c>
      <c r="B752" s="235" t="s">
        <v>1607</v>
      </c>
      <c r="C752" s="235" t="s">
        <v>1608</v>
      </c>
      <c r="D752" s="235" t="s">
        <v>1609</v>
      </c>
      <c r="E752" s="235" t="s">
        <v>1626</v>
      </c>
      <c r="F752" s="235" t="s">
        <v>1627</v>
      </c>
      <c r="G752" s="236">
        <v>80204685.459999993</v>
      </c>
      <c r="H752" s="236">
        <v>34913872.399999999</v>
      </c>
      <c r="I752" s="236">
        <v>45290813.060000002</v>
      </c>
      <c r="J752" s="236">
        <v>6300000</v>
      </c>
      <c r="K752" s="236">
        <v>38990813.060000002</v>
      </c>
      <c r="L752" s="236">
        <v>15313597.960000001</v>
      </c>
      <c r="M752" s="236">
        <v>6668138.46</v>
      </c>
      <c r="N752" s="236">
        <v>8645459.5</v>
      </c>
      <c r="O752" s="236">
        <v>42398926.5</v>
      </c>
      <c r="P752" s="236">
        <v>18008145.140000001</v>
      </c>
      <c r="Q752" s="236">
        <v>24390781.359999999</v>
      </c>
      <c r="R752" s="236">
        <v>78327053.920000002</v>
      </c>
      <c r="S752" s="236">
        <v>72487302.049999997</v>
      </c>
      <c r="T752" s="236">
        <v>0</v>
      </c>
      <c r="U752" s="237"/>
      <c r="V752" s="237"/>
      <c r="W752" s="237"/>
      <c r="X752" s="237"/>
    </row>
    <row r="753" spans="1:24" ht="15" hidden="1" customHeight="1" outlineLevel="2" x14ac:dyDescent="0.2">
      <c r="A753" s="234">
        <v>693</v>
      </c>
      <c r="B753" s="235" t="s">
        <v>1607</v>
      </c>
      <c r="C753" s="235" t="s">
        <v>1608</v>
      </c>
      <c r="D753" s="235" t="s">
        <v>1609</v>
      </c>
      <c r="E753" s="235" t="s">
        <v>1628</v>
      </c>
      <c r="F753" s="235" t="s">
        <v>1629</v>
      </c>
      <c r="G753" s="236">
        <v>71230749.579999998</v>
      </c>
      <c r="H753" s="236">
        <v>30400844.710000001</v>
      </c>
      <c r="I753" s="236">
        <v>40829904.869999997</v>
      </c>
      <c r="J753" s="236">
        <v>5500000</v>
      </c>
      <c r="K753" s="236">
        <v>35329904.869999997</v>
      </c>
      <c r="L753" s="236">
        <v>13600191.25</v>
      </c>
      <c r="M753" s="236">
        <v>5802019.6799999997</v>
      </c>
      <c r="N753" s="236">
        <v>7798171.5700000003</v>
      </c>
      <c r="O753" s="236">
        <v>44055532.329999998</v>
      </c>
      <c r="P753" s="236">
        <v>18123162.609999999</v>
      </c>
      <c r="Q753" s="236">
        <v>25932369.719999999</v>
      </c>
      <c r="R753" s="236">
        <v>74560446.159999996</v>
      </c>
      <c r="S753" s="236">
        <v>62758549.420000002</v>
      </c>
      <c r="T753" s="236">
        <v>0</v>
      </c>
      <c r="U753" s="237"/>
      <c r="V753" s="237"/>
      <c r="W753" s="237"/>
      <c r="X753" s="237"/>
    </row>
    <row r="754" spans="1:24" ht="15" hidden="1" customHeight="1" outlineLevel="2" x14ac:dyDescent="0.2">
      <c r="A754" s="234">
        <v>694</v>
      </c>
      <c r="B754" s="235" t="s">
        <v>1607</v>
      </c>
      <c r="C754" s="235" t="s">
        <v>1608</v>
      </c>
      <c r="D754" s="235" t="s">
        <v>1609</v>
      </c>
      <c r="E754" s="235" t="s">
        <v>1630</v>
      </c>
      <c r="F754" s="235" t="s">
        <v>1631</v>
      </c>
      <c r="G754" s="236">
        <v>85283589.030000001</v>
      </c>
      <c r="H754" s="236">
        <v>39891490.880000003</v>
      </c>
      <c r="I754" s="236">
        <v>45392098.149999999</v>
      </c>
      <c r="J754" s="236">
        <v>6900000</v>
      </c>
      <c r="K754" s="236">
        <v>38492098.149999999</v>
      </c>
      <c r="L754" s="236">
        <v>16283320.460000001</v>
      </c>
      <c r="M754" s="236">
        <v>7620815.3700000001</v>
      </c>
      <c r="N754" s="236">
        <v>8662505.0899999999</v>
      </c>
      <c r="O754" s="236">
        <v>60241145.719999999</v>
      </c>
      <c r="P754" s="236">
        <v>27274890.75</v>
      </c>
      <c r="Q754" s="236">
        <v>32966254.969999999</v>
      </c>
      <c r="R754" s="236">
        <v>87020858.209999993</v>
      </c>
      <c r="S754" s="236">
        <v>75712546.269999996</v>
      </c>
      <c r="T754" s="236">
        <v>3000000</v>
      </c>
      <c r="U754" s="237"/>
      <c r="V754" s="237"/>
      <c r="W754" s="237"/>
      <c r="X754" s="237"/>
    </row>
    <row r="755" spans="1:24" ht="15" hidden="1" customHeight="1" outlineLevel="2" x14ac:dyDescent="0.2">
      <c r="A755" s="234">
        <v>695</v>
      </c>
      <c r="B755" s="235" t="s">
        <v>1607</v>
      </c>
      <c r="C755" s="235" t="s">
        <v>1608</v>
      </c>
      <c r="D755" s="235" t="s">
        <v>1609</v>
      </c>
      <c r="E755" s="235" t="s">
        <v>1632</v>
      </c>
      <c r="F755" s="235" t="s">
        <v>1633</v>
      </c>
      <c r="G755" s="236">
        <v>20402417.27</v>
      </c>
      <c r="H755" s="236">
        <v>12668236.26</v>
      </c>
      <c r="I755" s="236">
        <v>7734181.0099999998</v>
      </c>
      <c r="J755" s="236">
        <v>800000</v>
      </c>
      <c r="K755" s="236">
        <v>6934181.0099999998</v>
      </c>
      <c r="L755" s="236">
        <v>3937181.91</v>
      </c>
      <c r="M755" s="236">
        <v>2444045.58</v>
      </c>
      <c r="N755" s="236">
        <v>1493136.33</v>
      </c>
      <c r="O755" s="236">
        <v>9124764.6300000008</v>
      </c>
      <c r="P755" s="236">
        <v>4888091.16</v>
      </c>
      <c r="Q755" s="236">
        <v>4236673.47</v>
      </c>
      <c r="R755" s="236">
        <v>13463990.810000001</v>
      </c>
      <c r="S755" s="236">
        <v>13463990.810000001</v>
      </c>
      <c r="T755" s="236">
        <v>17000000</v>
      </c>
      <c r="U755" s="237"/>
      <c r="V755" s="237"/>
      <c r="W755" s="237"/>
      <c r="X755" s="237"/>
    </row>
    <row r="756" spans="1:24" ht="15" hidden="1" customHeight="1" outlineLevel="2" x14ac:dyDescent="0.2">
      <c r="A756" s="234">
        <v>696</v>
      </c>
      <c r="B756" s="235" t="s">
        <v>1607</v>
      </c>
      <c r="C756" s="235" t="s">
        <v>1608</v>
      </c>
      <c r="D756" s="235" t="s">
        <v>1609</v>
      </c>
      <c r="E756" s="235" t="s">
        <v>1634</v>
      </c>
      <c r="F756" s="235" t="s">
        <v>1635</v>
      </c>
      <c r="G756" s="236">
        <v>44998183.869999997</v>
      </c>
      <c r="H756" s="236">
        <v>18645999.75</v>
      </c>
      <c r="I756" s="236">
        <v>26352184.120000001</v>
      </c>
      <c r="J756" s="236">
        <v>2800000</v>
      </c>
      <c r="K756" s="236">
        <v>23552184.120000001</v>
      </c>
      <c r="L756" s="236">
        <v>8591569.0899999999</v>
      </c>
      <c r="M756" s="236">
        <v>3560746.15</v>
      </c>
      <c r="N756" s="236">
        <v>5030822.9400000004</v>
      </c>
      <c r="O756" s="236">
        <v>12002531.800000001</v>
      </c>
      <c r="P756" s="236">
        <v>4789055.0999999996</v>
      </c>
      <c r="Q756" s="236">
        <v>7213476.7000000002</v>
      </c>
      <c r="R756" s="236">
        <v>38596483.759999998</v>
      </c>
      <c r="S756" s="236">
        <v>35885519.700000003</v>
      </c>
      <c r="T756" s="236">
        <v>1000000</v>
      </c>
      <c r="U756" s="237"/>
      <c r="V756" s="237"/>
      <c r="W756" s="237"/>
      <c r="X756" s="237"/>
    </row>
    <row r="757" spans="1:24" ht="15" hidden="1" customHeight="1" outlineLevel="2" x14ac:dyDescent="0.2">
      <c r="A757" s="234">
        <v>697</v>
      </c>
      <c r="B757" s="235" t="s">
        <v>1607</v>
      </c>
      <c r="C757" s="235" t="s">
        <v>1608</v>
      </c>
      <c r="D757" s="235" t="s">
        <v>1609</v>
      </c>
      <c r="E757" s="235" t="s">
        <v>1636</v>
      </c>
      <c r="F757" s="235" t="s">
        <v>1637</v>
      </c>
      <c r="G757" s="236">
        <v>42522013.880000003</v>
      </c>
      <c r="H757" s="236">
        <v>16766454.98</v>
      </c>
      <c r="I757" s="236">
        <v>25755558.899999999</v>
      </c>
      <c r="J757" s="236">
        <v>3100000</v>
      </c>
      <c r="K757" s="236">
        <v>22655558.899999999</v>
      </c>
      <c r="L757" s="236">
        <v>8118790.3300000001</v>
      </c>
      <c r="M757" s="236">
        <v>3201607.4</v>
      </c>
      <c r="N757" s="236">
        <v>4917182.93</v>
      </c>
      <c r="O757" s="236">
        <v>18414418.510000002</v>
      </c>
      <c r="P757" s="236">
        <v>7118294.6200000001</v>
      </c>
      <c r="Q757" s="236">
        <v>11296123.890000001</v>
      </c>
      <c r="R757" s="236">
        <v>41968865.719999999</v>
      </c>
      <c r="S757" s="236">
        <v>38134097.420000002</v>
      </c>
      <c r="T757" s="236">
        <v>1000000</v>
      </c>
      <c r="U757" s="237"/>
      <c r="V757" s="237"/>
      <c r="W757" s="237"/>
      <c r="X757" s="237"/>
    </row>
    <row r="758" spans="1:24" ht="15" hidden="1" customHeight="1" outlineLevel="2" x14ac:dyDescent="0.2">
      <c r="A758" s="234">
        <v>698</v>
      </c>
      <c r="B758" s="235" t="s">
        <v>1607</v>
      </c>
      <c r="C758" s="235" t="s">
        <v>1608</v>
      </c>
      <c r="D758" s="235" t="s">
        <v>1609</v>
      </c>
      <c r="E758" s="235" t="s">
        <v>1638</v>
      </c>
      <c r="F758" s="235" t="s">
        <v>1639</v>
      </c>
      <c r="G758" s="236">
        <v>54588537.880000003</v>
      </c>
      <c r="H758" s="236">
        <v>19976561.129999999</v>
      </c>
      <c r="I758" s="236">
        <v>34611976.75</v>
      </c>
      <c r="J758" s="236">
        <v>3300000</v>
      </c>
      <c r="K758" s="236">
        <v>31311976.75</v>
      </c>
      <c r="L758" s="236">
        <v>10422669.42</v>
      </c>
      <c r="M758" s="236">
        <v>3813199.1</v>
      </c>
      <c r="N758" s="236">
        <v>6609470.3200000003</v>
      </c>
      <c r="O758" s="236">
        <v>25432054.68</v>
      </c>
      <c r="P758" s="236">
        <v>9082645.7699999996</v>
      </c>
      <c r="Q758" s="236">
        <v>16349408.91</v>
      </c>
      <c r="R758" s="236">
        <v>57570855.979999997</v>
      </c>
      <c r="S758" s="236">
        <v>51499173.420000002</v>
      </c>
      <c r="T758" s="236">
        <v>1000000</v>
      </c>
      <c r="U758" s="237"/>
      <c r="V758" s="237"/>
      <c r="W758" s="237"/>
      <c r="X758" s="237"/>
    </row>
    <row r="759" spans="1:24" ht="15" hidden="1" customHeight="1" outlineLevel="2" x14ac:dyDescent="0.2">
      <c r="A759" s="234">
        <v>699</v>
      </c>
      <c r="B759" s="235" t="s">
        <v>1607</v>
      </c>
      <c r="C759" s="235" t="s">
        <v>1608</v>
      </c>
      <c r="D759" s="235" t="s">
        <v>1609</v>
      </c>
      <c r="E759" s="235" t="s">
        <v>1640</v>
      </c>
      <c r="F759" s="235" t="s">
        <v>1641</v>
      </c>
      <c r="G759" s="236">
        <v>50034224.359999999</v>
      </c>
      <c r="H759" s="236">
        <v>19284928.370000001</v>
      </c>
      <c r="I759" s="236">
        <v>30749295.989999998</v>
      </c>
      <c r="J759" s="236">
        <v>3200000</v>
      </c>
      <c r="K759" s="236">
        <v>27549295.989999998</v>
      </c>
      <c r="L759" s="236">
        <v>9553107.6799999997</v>
      </c>
      <c r="M759" s="236">
        <v>3682474.82</v>
      </c>
      <c r="N759" s="236">
        <v>5870632.8600000003</v>
      </c>
      <c r="O759" s="236">
        <v>17578341.449999999</v>
      </c>
      <c r="P759" s="236">
        <v>6610707.8099999996</v>
      </c>
      <c r="Q759" s="236">
        <v>10967633.640000001</v>
      </c>
      <c r="R759" s="236">
        <v>47587562.490000002</v>
      </c>
      <c r="S759" s="236">
        <v>39230024.130000003</v>
      </c>
      <c r="T759" s="236">
        <v>2000000</v>
      </c>
      <c r="U759" s="237"/>
      <c r="V759" s="237"/>
      <c r="W759" s="237"/>
      <c r="X759" s="237"/>
    </row>
    <row r="760" spans="1:24" ht="15" hidden="1" customHeight="1" outlineLevel="2" x14ac:dyDescent="0.2">
      <c r="A760" s="234">
        <v>700</v>
      </c>
      <c r="B760" s="235" t="s">
        <v>1607</v>
      </c>
      <c r="C760" s="235" t="s">
        <v>1608</v>
      </c>
      <c r="D760" s="235" t="s">
        <v>1609</v>
      </c>
      <c r="E760" s="235" t="s">
        <v>1642</v>
      </c>
      <c r="F760" s="235" t="s">
        <v>1643</v>
      </c>
      <c r="G760" s="236">
        <v>49336959.600000001</v>
      </c>
      <c r="H760" s="236">
        <v>15052826.199999999</v>
      </c>
      <c r="I760" s="236">
        <v>34284133.399999999</v>
      </c>
      <c r="J760" s="236">
        <v>3100000</v>
      </c>
      <c r="K760" s="236">
        <v>31184133.399999999</v>
      </c>
      <c r="L760" s="236">
        <v>9419977.8900000006</v>
      </c>
      <c r="M760" s="236">
        <v>2873088.3</v>
      </c>
      <c r="N760" s="236">
        <v>6546889.5899999999</v>
      </c>
      <c r="O760" s="236">
        <v>15157868.65</v>
      </c>
      <c r="P760" s="236">
        <v>4537637.5</v>
      </c>
      <c r="Q760" s="236">
        <v>10620231.15</v>
      </c>
      <c r="R760" s="236">
        <v>51451254.140000001</v>
      </c>
      <c r="S760" s="236">
        <v>43693876.380000003</v>
      </c>
      <c r="T760" s="236">
        <v>500000</v>
      </c>
      <c r="U760" s="237"/>
      <c r="V760" s="237"/>
      <c r="W760" s="237"/>
      <c r="X760" s="237"/>
    </row>
    <row r="761" spans="1:24" ht="15" hidden="1" customHeight="1" outlineLevel="2" x14ac:dyDescent="0.2">
      <c r="A761" s="234">
        <v>701</v>
      </c>
      <c r="B761" s="235" t="s">
        <v>1607</v>
      </c>
      <c r="C761" s="235" t="s">
        <v>1608</v>
      </c>
      <c r="D761" s="235" t="s">
        <v>1609</v>
      </c>
      <c r="E761" s="235" t="s">
        <v>1644</v>
      </c>
      <c r="F761" s="235" t="s">
        <v>1645</v>
      </c>
      <c r="G761" s="236">
        <v>56936103.659999996</v>
      </c>
      <c r="H761" s="236">
        <v>20651411.620000001</v>
      </c>
      <c r="I761" s="236">
        <v>36284692.039999999</v>
      </c>
      <c r="J761" s="236">
        <v>3000000</v>
      </c>
      <c r="K761" s="236">
        <v>33284692.039999999</v>
      </c>
      <c r="L761" s="236">
        <v>10870893.59</v>
      </c>
      <c r="M761" s="236">
        <v>3942897.12</v>
      </c>
      <c r="N761" s="236">
        <v>6927996.4699999997</v>
      </c>
      <c r="O761" s="236">
        <v>15310890.98</v>
      </c>
      <c r="P761" s="236">
        <v>5435372.2599999998</v>
      </c>
      <c r="Q761" s="236">
        <v>9875518.7200000007</v>
      </c>
      <c r="R761" s="236">
        <v>53088207.229999997</v>
      </c>
      <c r="S761" s="236">
        <v>45217273.789999999</v>
      </c>
      <c r="T761" s="236">
        <v>500000</v>
      </c>
      <c r="U761" s="237"/>
      <c r="V761" s="237"/>
      <c r="W761" s="237"/>
      <c r="X761" s="237"/>
    </row>
    <row r="762" spans="1:24" ht="15" hidden="1" customHeight="1" outlineLevel="2" x14ac:dyDescent="0.2">
      <c r="A762" s="234">
        <v>702</v>
      </c>
      <c r="B762" s="235" t="s">
        <v>1607</v>
      </c>
      <c r="C762" s="235" t="s">
        <v>1608</v>
      </c>
      <c r="D762" s="235" t="s">
        <v>1609</v>
      </c>
      <c r="E762" s="235" t="s">
        <v>1646</v>
      </c>
      <c r="F762" s="235" t="s">
        <v>1647</v>
      </c>
      <c r="G762" s="236">
        <v>20856873.579999998</v>
      </c>
      <c r="H762" s="236">
        <v>8822727.6400000006</v>
      </c>
      <c r="I762" s="236">
        <v>12034145.939999999</v>
      </c>
      <c r="J762" s="236">
        <v>1000000</v>
      </c>
      <c r="K762" s="236">
        <v>11034145.939999999</v>
      </c>
      <c r="L762" s="236">
        <v>3982233.39</v>
      </c>
      <c r="M762" s="236">
        <v>1685127.63</v>
      </c>
      <c r="N762" s="236">
        <v>2297105.7599999998</v>
      </c>
      <c r="O762" s="236">
        <v>14905550.199999999</v>
      </c>
      <c r="P762" s="236">
        <v>6176576.7300000004</v>
      </c>
      <c r="Q762" s="236">
        <v>8728973.4700000007</v>
      </c>
      <c r="R762" s="236">
        <v>23060225.170000002</v>
      </c>
      <c r="S762" s="236">
        <v>20425527.48</v>
      </c>
      <c r="T762" s="236">
        <v>10000000</v>
      </c>
      <c r="U762" s="237"/>
      <c r="V762" s="237"/>
      <c r="W762" s="237"/>
      <c r="X762" s="237"/>
    </row>
    <row r="763" spans="1:24" ht="15" hidden="1" customHeight="1" outlineLevel="2" x14ac:dyDescent="0.2">
      <c r="A763" s="234">
        <v>703</v>
      </c>
      <c r="B763" s="235" t="s">
        <v>1607</v>
      </c>
      <c r="C763" s="235" t="s">
        <v>1608</v>
      </c>
      <c r="D763" s="235" t="s">
        <v>1609</v>
      </c>
      <c r="E763" s="235" t="s">
        <v>1648</v>
      </c>
      <c r="F763" s="235" t="s">
        <v>1649</v>
      </c>
      <c r="G763" s="236">
        <v>40946612.240000002</v>
      </c>
      <c r="H763" s="236">
        <v>14236695.41</v>
      </c>
      <c r="I763" s="236">
        <v>26709916.829999998</v>
      </c>
      <c r="J763" s="236">
        <v>2700000</v>
      </c>
      <c r="K763" s="236">
        <v>24009916.829999998</v>
      </c>
      <c r="L763" s="236">
        <v>7817996.5999999996</v>
      </c>
      <c r="M763" s="236">
        <v>2717395.76</v>
      </c>
      <c r="N763" s="236">
        <v>5100600.84</v>
      </c>
      <c r="O763" s="236">
        <v>14521511.68</v>
      </c>
      <c r="P763" s="236">
        <v>4995793.83</v>
      </c>
      <c r="Q763" s="236">
        <v>9525717.8499999996</v>
      </c>
      <c r="R763" s="236">
        <v>41336235.520000003</v>
      </c>
      <c r="S763" s="236">
        <v>37660418.229999997</v>
      </c>
      <c r="T763" s="236">
        <v>1000000</v>
      </c>
      <c r="U763" s="237"/>
      <c r="V763" s="237"/>
      <c r="W763" s="237"/>
      <c r="X763" s="237"/>
    </row>
    <row r="764" spans="1:24" ht="15" hidden="1" customHeight="1" outlineLevel="2" x14ac:dyDescent="0.2">
      <c r="A764" s="234">
        <v>704</v>
      </c>
      <c r="B764" s="235" t="s">
        <v>1607</v>
      </c>
      <c r="C764" s="235" t="s">
        <v>1608</v>
      </c>
      <c r="D764" s="235" t="s">
        <v>1609</v>
      </c>
      <c r="E764" s="235" t="s">
        <v>1650</v>
      </c>
      <c r="F764" s="235" t="s">
        <v>1651</v>
      </c>
      <c r="G764" s="236">
        <v>37705283.100000001</v>
      </c>
      <c r="H764" s="236">
        <v>11291412.539999999</v>
      </c>
      <c r="I764" s="236">
        <v>26413870.559999999</v>
      </c>
      <c r="J764" s="236">
        <v>2500000</v>
      </c>
      <c r="K764" s="236">
        <v>23913870.559999999</v>
      </c>
      <c r="L764" s="236">
        <v>7199124.8799999999</v>
      </c>
      <c r="M764" s="236">
        <v>2156611.2200000002</v>
      </c>
      <c r="N764" s="236">
        <v>5042513.66</v>
      </c>
      <c r="O764" s="236">
        <v>13413296.539999999</v>
      </c>
      <c r="P764" s="236">
        <v>3902026.24</v>
      </c>
      <c r="Q764" s="236">
        <v>9511270.3000000007</v>
      </c>
      <c r="R764" s="236">
        <v>40967654.520000003</v>
      </c>
      <c r="S764" s="236">
        <v>36924461.149999999</v>
      </c>
      <c r="T764" s="236">
        <v>1000000</v>
      </c>
      <c r="U764" s="237"/>
      <c r="V764" s="237"/>
      <c r="W764" s="237"/>
      <c r="X764" s="237"/>
    </row>
    <row r="765" spans="1:24" ht="15" hidden="1" customHeight="1" outlineLevel="2" x14ac:dyDescent="0.2">
      <c r="A765" s="234">
        <v>705</v>
      </c>
      <c r="B765" s="235" t="s">
        <v>1607</v>
      </c>
      <c r="C765" s="235" t="s">
        <v>1608</v>
      </c>
      <c r="D765" s="235" t="s">
        <v>1609</v>
      </c>
      <c r="E765" s="235" t="s">
        <v>1652</v>
      </c>
      <c r="F765" s="235" t="s">
        <v>1653</v>
      </c>
      <c r="G765" s="236">
        <v>26202210.800000001</v>
      </c>
      <c r="H765" s="236">
        <v>9637429.2200000007</v>
      </c>
      <c r="I765" s="236">
        <v>16564781.58</v>
      </c>
      <c r="J765" s="236">
        <v>1500000</v>
      </c>
      <c r="K765" s="236">
        <v>15064781.58</v>
      </c>
      <c r="L765" s="236">
        <v>5002826.45</v>
      </c>
      <c r="M765" s="236">
        <v>1839474.33</v>
      </c>
      <c r="N765" s="236">
        <v>3163352.12</v>
      </c>
      <c r="O765" s="236">
        <v>15066652.970000001</v>
      </c>
      <c r="P765" s="236">
        <v>5383539.4500000002</v>
      </c>
      <c r="Q765" s="236">
        <v>9683113.5199999996</v>
      </c>
      <c r="R765" s="236">
        <v>29411247.219999999</v>
      </c>
      <c r="S765" s="236">
        <v>25951485.390000001</v>
      </c>
      <c r="T765" s="236">
        <v>4000000</v>
      </c>
      <c r="U765" s="237"/>
      <c r="V765" s="237"/>
      <c r="W765" s="237"/>
      <c r="X765" s="237"/>
    </row>
    <row r="766" spans="1:24" ht="15" hidden="1" customHeight="1" outlineLevel="2" x14ac:dyDescent="0.2">
      <c r="A766" s="234">
        <v>706</v>
      </c>
      <c r="B766" s="235" t="s">
        <v>1607</v>
      </c>
      <c r="C766" s="235" t="s">
        <v>1608</v>
      </c>
      <c r="D766" s="235" t="s">
        <v>1609</v>
      </c>
      <c r="E766" s="235" t="s">
        <v>1654</v>
      </c>
      <c r="F766" s="235" t="s">
        <v>1655</v>
      </c>
      <c r="G766" s="236">
        <v>22824015.149999999</v>
      </c>
      <c r="H766" s="236">
        <v>7865057.5</v>
      </c>
      <c r="I766" s="236">
        <v>14958957.65</v>
      </c>
      <c r="J766" s="236">
        <v>1500000</v>
      </c>
      <c r="K766" s="236">
        <v>13458957.65</v>
      </c>
      <c r="L766" s="236">
        <v>4357822.6100000003</v>
      </c>
      <c r="M766" s="236">
        <v>1501488.32</v>
      </c>
      <c r="N766" s="236">
        <v>2856334.29</v>
      </c>
      <c r="O766" s="236">
        <v>9107773.1300000008</v>
      </c>
      <c r="P766" s="236">
        <v>3093938.18</v>
      </c>
      <c r="Q766" s="236">
        <v>6013834.9500000002</v>
      </c>
      <c r="R766" s="236">
        <v>23829126.890000001</v>
      </c>
      <c r="S766" s="236">
        <v>22164203.109999999</v>
      </c>
      <c r="T766" s="236">
        <v>4000000</v>
      </c>
      <c r="U766" s="237"/>
      <c r="V766" s="237"/>
      <c r="W766" s="237"/>
      <c r="X766" s="237"/>
    </row>
    <row r="767" spans="1:24" ht="15" hidden="1" customHeight="1" outlineLevel="2" x14ac:dyDescent="0.2">
      <c r="A767" s="234">
        <v>707</v>
      </c>
      <c r="B767" s="245" t="s">
        <v>1607</v>
      </c>
      <c r="C767" s="235" t="s">
        <v>1608</v>
      </c>
      <c r="D767" s="245" t="s">
        <v>1609</v>
      </c>
      <c r="E767" s="245" t="s">
        <v>2227</v>
      </c>
      <c r="F767" s="235" t="s">
        <v>2228</v>
      </c>
      <c r="G767" s="236">
        <v>17166343.41</v>
      </c>
      <c r="H767" s="236">
        <v>4141433.99</v>
      </c>
      <c r="I767" s="236">
        <v>13024909.42</v>
      </c>
      <c r="J767" s="236">
        <v>1800000</v>
      </c>
      <c r="K767" s="236">
        <v>11224909.42</v>
      </c>
      <c r="L767" s="236">
        <v>3277595.07</v>
      </c>
      <c r="M767" s="236">
        <v>790606.01</v>
      </c>
      <c r="N767" s="236">
        <v>2486989.06</v>
      </c>
      <c r="O767" s="236">
        <v>0</v>
      </c>
      <c r="P767" s="236">
        <v>0</v>
      </c>
      <c r="Q767" s="236">
        <v>0</v>
      </c>
      <c r="R767" s="236">
        <v>15511898.48</v>
      </c>
      <c r="S767" s="236">
        <v>14270946.6</v>
      </c>
      <c r="T767" s="236">
        <v>0</v>
      </c>
      <c r="U767" s="237"/>
      <c r="V767" s="237"/>
      <c r="W767" s="237"/>
      <c r="X767" s="237"/>
    </row>
    <row r="768" spans="1:24" ht="15" hidden="1" customHeight="1" outlineLevel="1" x14ac:dyDescent="0.2">
      <c r="A768" s="239"/>
      <c r="B768" s="240"/>
      <c r="C768" s="241"/>
      <c r="D768" s="242" t="s">
        <v>1656</v>
      </c>
      <c r="E768" s="240"/>
      <c r="F768" s="240"/>
      <c r="G768" s="243">
        <f t="shared" ref="G768:T768" si="57">SUBTOTAL(9,G743:G767)</f>
        <v>0</v>
      </c>
      <c r="H768" s="243">
        <f t="shared" si="57"/>
        <v>0</v>
      </c>
      <c r="I768" s="243">
        <f t="shared" si="57"/>
        <v>0</v>
      </c>
      <c r="J768" s="243">
        <f t="shared" si="57"/>
        <v>0</v>
      </c>
      <c r="K768" s="243">
        <f t="shared" si="57"/>
        <v>0</v>
      </c>
      <c r="L768" s="243">
        <f t="shared" si="57"/>
        <v>0</v>
      </c>
      <c r="M768" s="243">
        <f t="shared" si="57"/>
        <v>0</v>
      </c>
      <c r="N768" s="243">
        <f t="shared" si="57"/>
        <v>0</v>
      </c>
      <c r="O768" s="243">
        <f t="shared" si="57"/>
        <v>0</v>
      </c>
      <c r="P768" s="243">
        <f t="shared" si="57"/>
        <v>0</v>
      </c>
      <c r="Q768" s="243">
        <f t="shared" si="57"/>
        <v>0</v>
      </c>
      <c r="R768" s="243">
        <f t="shared" si="57"/>
        <v>0</v>
      </c>
      <c r="S768" s="243">
        <f t="shared" si="57"/>
        <v>0</v>
      </c>
      <c r="T768" s="243">
        <f t="shared" si="57"/>
        <v>0</v>
      </c>
      <c r="U768" s="237"/>
      <c r="V768" s="237"/>
      <c r="W768" s="237"/>
      <c r="X768" s="237"/>
    </row>
    <row r="769" spans="1:24" ht="15" hidden="1" customHeight="1" outlineLevel="2" x14ac:dyDescent="0.2">
      <c r="A769" s="244">
        <v>708</v>
      </c>
      <c r="B769" s="245" t="s">
        <v>1607</v>
      </c>
      <c r="C769" s="235" t="s">
        <v>1657</v>
      </c>
      <c r="D769" s="245" t="s">
        <v>1658</v>
      </c>
      <c r="E769" s="245" t="s">
        <v>1659</v>
      </c>
      <c r="F769" s="245" t="s">
        <v>1660</v>
      </c>
      <c r="G769" s="246">
        <v>0</v>
      </c>
      <c r="H769" s="246">
        <v>0</v>
      </c>
      <c r="I769" s="246">
        <v>0</v>
      </c>
      <c r="J769" s="246">
        <v>0</v>
      </c>
      <c r="K769" s="246">
        <v>0</v>
      </c>
      <c r="L769" s="246">
        <v>0</v>
      </c>
      <c r="M769" s="246">
        <v>0</v>
      </c>
      <c r="N769" s="246">
        <v>0</v>
      </c>
      <c r="O769" s="246">
        <v>1091365285.5999999</v>
      </c>
      <c r="P769" s="246">
        <v>620920862</v>
      </c>
      <c r="Q769" s="246">
        <v>470444423.60000002</v>
      </c>
      <c r="R769" s="246">
        <v>470444423.60000002</v>
      </c>
      <c r="S769" s="246">
        <v>470444423.60000002</v>
      </c>
      <c r="T769" s="246">
        <v>0</v>
      </c>
      <c r="U769" s="237"/>
      <c r="V769" s="237"/>
      <c r="W769" s="237"/>
      <c r="X769" s="237"/>
    </row>
    <row r="770" spans="1:24" ht="15" hidden="1" customHeight="1" outlineLevel="2" x14ac:dyDescent="0.2">
      <c r="A770" s="234">
        <v>709</v>
      </c>
      <c r="B770" s="235" t="s">
        <v>1607</v>
      </c>
      <c r="C770" s="235" t="s">
        <v>1657</v>
      </c>
      <c r="D770" s="235" t="s">
        <v>1658</v>
      </c>
      <c r="E770" s="235" t="s">
        <v>1661</v>
      </c>
      <c r="F770" s="235" t="s">
        <v>2229</v>
      </c>
      <c r="G770" s="236">
        <v>65229400.340000004</v>
      </c>
      <c r="H770" s="236">
        <v>11519046.58</v>
      </c>
      <c r="I770" s="236">
        <v>53710353.759999998</v>
      </c>
      <c r="J770" s="236">
        <v>6000000</v>
      </c>
      <c r="K770" s="236">
        <v>47710353.759999998</v>
      </c>
      <c r="L770" s="236">
        <v>13024722.34</v>
      </c>
      <c r="M770" s="236">
        <v>2299387.42</v>
      </c>
      <c r="N770" s="236">
        <v>10725334.92</v>
      </c>
      <c r="O770" s="236">
        <v>0</v>
      </c>
      <c r="P770" s="236">
        <v>0</v>
      </c>
      <c r="Q770" s="236">
        <v>0</v>
      </c>
      <c r="R770" s="236">
        <v>64435688.68</v>
      </c>
      <c r="S770" s="236">
        <v>40824886.090000004</v>
      </c>
      <c r="T770" s="236">
        <v>0</v>
      </c>
      <c r="U770" s="237"/>
      <c r="V770" s="237"/>
      <c r="W770" s="237"/>
      <c r="X770" s="237"/>
    </row>
    <row r="771" spans="1:24" ht="15" hidden="1" customHeight="1" outlineLevel="2" x14ac:dyDescent="0.2">
      <c r="A771" s="234">
        <v>710</v>
      </c>
      <c r="B771" s="235" t="s">
        <v>1607</v>
      </c>
      <c r="C771" s="235" t="s">
        <v>1657</v>
      </c>
      <c r="D771" s="235" t="s">
        <v>1658</v>
      </c>
      <c r="E771" s="235" t="s">
        <v>1662</v>
      </c>
      <c r="F771" s="235" t="s">
        <v>1663</v>
      </c>
      <c r="G771" s="236">
        <v>64245376.649999999</v>
      </c>
      <c r="H771" s="236">
        <v>26003795.030000001</v>
      </c>
      <c r="I771" s="236">
        <v>38241581.619999997</v>
      </c>
      <c r="J771" s="236">
        <v>5844913.2800000003</v>
      </c>
      <c r="K771" s="236">
        <v>32396668.34</v>
      </c>
      <c r="L771" s="236">
        <v>12828236.779999999</v>
      </c>
      <c r="M771" s="236">
        <v>5191277.22</v>
      </c>
      <c r="N771" s="236">
        <v>7636959.5599999996</v>
      </c>
      <c r="O771" s="236">
        <v>20906895.41</v>
      </c>
      <c r="P771" s="236">
        <v>8312364.75</v>
      </c>
      <c r="Q771" s="236">
        <v>12594530.66</v>
      </c>
      <c r="R771" s="236">
        <v>58473071.840000004</v>
      </c>
      <c r="S771" s="236">
        <v>57695197.759999998</v>
      </c>
      <c r="T771" s="236">
        <v>3500000</v>
      </c>
      <c r="U771" s="237"/>
      <c r="V771" s="237"/>
      <c r="W771" s="237"/>
      <c r="X771" s="237"/>
    </row>
    <row r="772" spans="1:24" ht="15" hidden="1" customHeight="1" outlineLevel="2" x14ac:dyDescent="0.2">
      <c r="A772" s="234">
        <v>711</v>
      </c>
      <c r="B772" s="235" t="s">
        <v>1607</v>
      </c>
      <c r="C772" s="235" t="s">
        <v>1657</v>
      </c>
      <c r="D772" s="235" t="s">
        <v>1658</v>
      </c>
      <c r="E772" s="235" t="s">
        <v>1664</v>
      </c>
      <c r="F772" s="235" t="s">
        <v>1665</v>
      </c>
      <c r="G772" s="236">
        <v>40980696.920000002</v>
      </c>
      <c r="H772" s="236">
        <v>13563559.810000001</v>
      </c>
      <c r="I772" s="236">
        <v>27417137.109999999</v>
      </c>
      <c r="J772" s="236">
        <v>4478013.87</v>
      </c>
      <c r="K772" s="236">
        <v>22939123.239999998</v>
      </c>
      <c r="L772" s="236">
        <v>8182846.9400000004</v>
      </c>
      <c r="M772" s="236">
        <v>2709035.58</v>
      </c>
      <c r="N772" s="236">
        <v>5473811.3600000003</v>
      </c>
      <c r="O772" s="236">
        <v>20585331.91</v>
      </c>
      <c r="P772" s="236">
        <v>6704805.6100000003</v>
      </c>
      <c r="Q772" s="236">
        <v>13880526.300000001</v>
      </c>
      <c r="R772" s="236">
        <v>46771474.770000003</v>
      </c>
      <c r="S772" s="236">
        <v>34430760.719999999</v>
      </c>
      <c r="T772" s="236">
        <v>3500000</v>
      </c>
      <c r="U772" s="237"/>
      <c r="V772" s="237"/>
      <c r="W772" s="237"/>
      <c r="X772" s="237"/>
    </row>
    <row r="773" spans="1:24" ht="15" hidden="1" customHeight="1" outlineLevel="2" x14ac:dyDescent="0.2">
      <c r="A773" s="234">
        <v>712</v>
      </c>
      <c r="B773" s="235" t="s">
        <v>1607</v>
      </c>
      <c r="C773" s="235" t="s">
        <v>1657</v>
      </c>
      <c r="D773" s="235" t="s">
        <v>1658</v>
      </c>
      <c r="E773" s="235" t="s">
        <v>1666</v>
      </c>
      <c r="F773" s="235" t="s">
        <v>1667</v>
      </c>
      <c r="G773" s="236">
        <v>83039032.299999997</v>
      </c>
      <c r="H773" s="236">
        <v>36919740.43</v>
      </c>
      <c r="I773" s="236">
        <v>46119291.869999997</v>
      </c>
      <c r="J773" s="236">
        <v>6786863.5599999996</v>
      </c>
      <c r="K773" s="236">
        <v>39332428.310000002</v>
      </c>
      <c r="L773" s="236">
        <v>16580872.02</v>
      </c>
      <c r="M773" s="236">
        <v>7370655.6500000004</v>
      </c>
      <c r="N773" s="236">
        <v>9210216.3699999992</v>
      </c>
      <c r="O773" s="236">
        <v>50697269.780000001</v>
      </c>
      <c r="P773" s="236">
        <v>22171782.920000002</v>
      </c>
      <c r="Q773" s="236">
        <v>28525486.859999999</v>
      </c>
      <c r="R773" s="236">
        <v>83854995.099999994</v>
      </c>
      <c r="S773" s="236">
        <v>70252935.75</v>
      </c>
      <c r="T773" s="236">
        <v>0</v>
      </c>
      <c r="U773" s="237"/>
      <c r="V773" s="237"/>
      <c r="W773" s="237"/>
      <c r="X773" s="237"/>
    </row>
    <row r="774" spans="1:24" ht="15" hidden="1" customHeight="1" outlineLevel="2" x14ac:dyDescent="0.2">
      <c r="A774" s="234">
        <v>713</v>
      </c>
      <c r="B774" s="235" t="s">
        <v>1607</v>
      </c>
      <c r="C774" s="235" t="s">
        <v>1657</v>
      </c>
      <c r="D774" s="235" t="s">
        <v>1658</v>
      </c>
      <c r="E774" s="235" t="s">
        <v>1668</v>
      </c>
      <c r="F774" s="235" t="s">
        <v>1669</v>
      </c>
      <c r="G774" s="236">
        <v>70489182.25</v>
      </c>
      <c r="H774" s="236">
        <v>28955355.100000001</v>
      </c>
      <c r="I774" s="236">
        <v>41533827.149999999</v>
      </c>
      <c r="J774" s="236">
        <v>3641594.54</v>
      </c>
      <c r="K774" s="236">
        <v>37892232.609999999</v>
      </c>
      <c r="L774" s="236">
        <v>14074972.66</v>
      </c>
      <c r="M774" s="236">
        <v>5782903.0800000001</v>
      </c>
      <c r="N774" s="236">
        <v>8292069.5800000001</v>
      </c>
      <c r="O774" s="236">
        <v>15176970.58</v>
      </c>
      <c r="P774" s="236">
        <v>6101452.8200000003</v>
      </c>
      <c r="Q774" s="236">
        <v>9075517.7599999998</v>
      </c>
      <c r="R774" s="236">
        <v>58901414.490000002</v>
      </c>
      <c r="S774" s="236">
        <v>53217332.229999997</v>
      </c>
      <c r="T774" s="236">
        <v>0</v>
      </c>
      <c r="U774" s="237"/>
      <c r="V774" s="237"/>
      <c r="W774" s="237"/>
      <c r="X774" s="237"/>
    </row>
    <row r="775" spans="1:24" ht="15" hidden="1" customHeight="1" outlineLevel="2" x14ac:dyDescent="0.2">
      <c r="A775" s="234">
        <v>714</v>
      </c>
      <c r="B775" s="235" t="s">
        <v>1607</v>
      </c>
      <c r="C775" s="235" t="s">
        <v>1657</v>
      </c>
      <c r="D775" s="235" t="s">
        <v>1658</v>
      </c>
      <c r="E775" s="235" t="s">
        <v>1670</v>
      </c>
      <c r="F775" s="235" t="s">
        <v>1671</v>
      </c>
      <c r="G775" s="236">
        <v>56369425.409999996</v>
      </c>
      <c r="H775" s="236">
        <v>21516516.379999999</v>
      </c>
      <c r="I775" s="236">
        <v>34852909.030000001</v>
      </c>
      <c r="J775" s="236">
        <v>3739911.14</v>
      </c>
      <c r="K775" s="236">
        <v>31112997.890000001</v>
      </c>
      <c r="L775" s="236">
        <v>11255601.17</v>
      </c>
      <c r="M775" s="236">
        <v>4295331.92</v>
      </c>
      <c r="N775" s="236">
        <v>6960269.25</v>
      </c>
      <c r="O775" s="236">
        <v>13125440.859999999</v>
      </c>
      <c r="P775" s="236">
        <v>4847194.7</v>
      </c>
      <c r="Q775" s="236">
        <v>8278246.1600000001</v>
      </c>
      <c r="R775" s="236">
        <v>50091424.439999998</v>
      </c>
      <c r="S775" s="236">
        <v>48587688.310000002</v>
      </c>
      <c r="T775" s="236">
        <v>0</v>
      </c>
      <c r="U775" s="237"/>
      <c r="V775" s="237"/>
      <c r="W775" s="237"/>
      <c r="X775" s="237"/>
    </row>
    <row r="776" spans="1:24" ht="15" hidden="1" customHeight="1" outlineLevel="2" x14ac:dyDescent="0.2">
      <c r="A776" s="234">
        <v>715</v>
      </c>
      <c r="B776" s="235" t="s">
        <v>1607</v>
      </c>
      <c r="C776" s="235" t="s">
        <v>1657</v>
      </c>
      <c r="D776" s="235" t="s">
        <v>1658</v>
      </c>
      <c r="E776" s="235" t="s">
        <v>1672</v>
      </c>
      <c r="F776" s="235" t="s">
        <v>1673</v>
      </c>
      <c r="G776" s="236">
        <v>67050201.770000003</v>
      </c>
      <c r="H776" s="236">
        <v>22009932.120000001</v>
      </c>
      <c r="I776" s="236">
        <v>45040269.649999999</v>
      </c>
      <c r="J776" s="236">
        <v>4290503.45</v>
      </c>
      <c r="K776" s="236">
        <v>40749766.200000003</v>
      </c>
      <c r="L776" s="236">
        <v>13384920.9</v>
      </c>
      <c r="M776" s="236">
        <v>4394754.97</v>
      </c>
      <c r="N776" s="236">
        <v>8990165.9299999997</v>
      </c>
      <c r="O776" s="236">
        <v>20080956.379999999</v>
      </c>
      <c r="P776" s="236">
        <v>6465581.9100000001</v>
      </c>
      <c r="Q776" s="236">
        <v>13615374.470000001</v>
      </c>
      <c r="R776" s="236">
        <v>67645810.049999997</v>
      </c>
      <c r="S776" s="236">
        <v>67645810.049999997</v>
      </c>
      <c r="T776" s="236">
        <v>0</v>
      </c>
      <c r="U776" s="237"/>
      <c r="V776" s="237"/>
      <c r="W776" s="237"/>
      <c r="X776" s="237"/>
    </row>
    <row r="777" spans="1:24" ht="15" hidden="1" customHeight="1" outlineLevel="2" x14ac:dyDescent="0.2">
      <c r="A777" s="234">
        <v>716</v>
      </c>
      <c r="B777" s="235" t="s">
        <v>1607</v>
      </c>
      <c r="C777" s="235" t="s">
        <v>1657</v>
      </c>
      <c r="D777" s="235" t="s">
        <v>1658</v>
      </c>
      <c r="E777" s="235" t="s">
        <v>1674</v>
      </c>
      <c r="F777" s="235" t="s">
        <v>1675</v>
      </c>
      <c r="G777" s="236">
        <v>80116798.260000005</v>
      </c>
      <c r="H777" s="236">
        <v>26253009.760000002</v>
      </c>
      <c r="I777" s="236">
        <v>53863788.5</v>
      </c>
      <c r="J777" s="236">
        <v>5489217.54</v>
      </c>
      <c r="K777" s="236">
        <v>48374570.960000001</v>
      </c>
      <c r="L777" s="236">
        <v>15997373.07</v>
      </c>
      <c r="M777" s="236">
        <v>5241606.99</v>
      </c>
      <c r="N777" s="236">
        <v>10755766.08</v>
      </c>
      <c r="O777" s="236">
        <v>29186942.399999999</v>
      </c>
      <c r="P777" s="236">
        <v>9391553.25</v>
      </c>
      <c r="Q777" s="236">
        <v>19795389.149999999</v>
      </c>
      <c r="R777" s="236">
        <v>84414943.730000004</v>
      </c>
      <c r="S777" s="236">
        <v>84303548.680000007</v>
      </c>
      <c r="T777" s="236">
        <v>6201515</v>
      </c>
      <c r="U777" s="237"/>
      <c r="V777" s="237"/>
      <c r="W777" s="237"/>
      <c r="X777" s="237"/>
    </row>
    <row r="778" spans="1:24" ht="15" hidden="1" customHeight="1" outlineLevel="2" x14ac:dyDescent="0.2">
      <c r="A778" s="234">
        <v>717</v>
      </c>
      <c r="B778" s="235" t="s">
        <v>1607</v>
      </c>
      <c r="C778" s="235" t="s">
        <v>1657</v>
      </c>
      <c r="D778" s="235" t="s">
        <v>1658</v>
      </c>
      <c r="E778" s="235" t="s">
        <v>1676</v>
      </c>
      <c r="F778" s="235" t="s">
        <v>1677</v>
      </c>
      <c r="G778" s="236">
        <v>93780151.060000002</v>
      </c>
      <c r="H778" s="236">
        <v>35473806.560000002</v>
      </c>
      <c r="I778" s="236">
        <v>58306344.5</v>
      </c>
      <c r="J778" s="236">
        <v>1577215.66</v>
      </c>
      <c r="K778" s="236">
        <v>56729128.840000004</v>
      </c>
      <c r="L778" s="236">
        <v>18725611.789999999</v>
      </c>
      <c r="M778" s="236">
        <v>7082226.4000000004</v>
      </c>
      <c r="N778" s="236">
        <v>11643385.390000001</v>
      </c>
      <c r="O778" s="236">
        <v>73004148.400000006</v>
      </c>
      <c r="P778" s="236">
        <v>27082378.039999999</v>
      </c>
      <c r="Q778" s="236">
        <v>45921770.359999999</v>
      </c>
      <c r="R778" s="236">
        <v>115871500.25</v>
      </c>
      <c r="S778" s="236">
        <v>108286184.72</v>
      </c>
      <c r="T778" s="236">
        <v>5000000</v>
      </c>
      <c r="U778" s="237"/>
      <c r="V778" s="237"/>
      <c r="W778" s="237"/>
      <c r="X778" s="237"/>
    </row>
    <row r="779" spans="1:24" ht="15" hidden="1" customHeight="1" outlineLevel="2" x14ac:dyDescent="0.2">
      <c r="A779" s="234">
        <v>718</v>
      </c>
      <c r="B779" s="235" t="s">
        <v>1607</v>
      </c>
      <c r="C779" s="235" t="s">
        <v>1657</v>
      </c>
      <c r="D779" s="235" t="s">
        <v>1658</v>
      </c>
      <c r="E779" s="235" t="s">
        <v>1678</v>
      </c>
      <c r="F779" s="235" t="s">
        <v>1679</v>
      </c>
      <c r="G779" s="236">
        <v>42514269.210000001</v>
      </c>
      <c r="H779" s="236">
        <v>12877510.33</v>
      </c>
      <c r="I779" s="236">
        <v>29636758.879999999</v>
      </c>
      <c r="J779" s="236">
        <v>2479921.09</v>
      </c>
      <c r="K779" s="236">
        <v>27156837.789999999</v>
      </c>
      <c r="L779" s="236">
        <v>8489063.9600000009</v>
      </c>
      <c r="M779" s="236">
        <v>2572092.5</v>
      </c>
      <c r="N779" s="236">
        <v>5916971.46</v>
      </c>
      <c r="O779" s="236">
        <v>19547593.890000001</v>
      </c>
      <c r="P779" s="236">
        <v>5860194.1699999999</v>
      </c>
      <c r="Q779" s="236">
        <v>13687399.720000001</v>
      </c>
      <c r="R779" s="236">
        <v>49241130.060000002</v>
      </c>
      <c r="S779" s="236">
        <v>44856238.049999997</v>
      </c>
      <c r="T779" s="236">
        <v>0</v>
      </c>
      <c r="U779" s="237"/>
      <c r="V779" s="237"/>
      <c r="W779" s="237"/>
      <c r="X779" s="237"/>
    </row>
    <row r="780" spans="1:24" ht="15" hidden="1" customHeight="1" outlineLevel="2" x14ac:dyDescent="0.2">
      <c r="A780" s="234">
        <v>719</v>
      </c>
      <c r="B780" s="235" t="s">
        <v>1607</v>
      </c>
      <c r="C780" s="235" t="s">
        <v>1657</v>
      </c>
      <c r="D780" s="235" t="s">
        <v>1658</v>
      </c>
      <c r="E780" s="235" t="s">
        <v>1680</v>
      </c>
      <c r="F780" s="235" t="s">
        <v>1681</v>
      </c>
      <c r="G780" s="236">
        <v>71635172.310000002</v>
      </c>
      <c r="H780" s="236">
        <v>31396686.030000001</v>
      </c>
      <c r="I780" s="236">
        <v>40238486.280000001</v>
      </c>
      <c r="J780" s="236">
        <v>5449533.3600000003</v>
      </c>
      <c r="K780" s="236">
        <v>34788952.920000002</v>
      </c>
      <c r="L780" s="236">
        <v>14303798.970000001</v>
      </c>
      <c r="M780" s="236">
        <v>6266896.7199999997</v>
      </c>
      <c r="N780" s="236">
        <v>8036902.25</v>
      </c>
      <c r="O780" s="236">
        <v>32951441.379999999</v>
      </c>
      <c r="P780" s="236">
        <v>14171791.25</v>
      </c>
      <c r="Q780" s="236">
        <v>18779650.129999999</v>
      </c>
      <c r="R780" s="236">
        <v>67055038.659999996</v>
      </c>
      <c r="S780" s="236">
        <v>56009724.619999997</v>
      </c>
      <c r="T780" s="236">
        <v>0</v>
      </c>
      <c r="U780" s="237"/>
      <c r="V780" s="237"/>
      <c r="W780" s="237"/>
      <c r="X780" s="237"/>
    </row>
    <row r="781" spans="1:24" ht="15" hidden="1" customHeight="1" outlineLevel="2" x14ac:dyDescent="0.2">
      <c r="A781" s="234">
        <v>720</v>
      </c>
      <c r="B781" s="235" t="s">
        <v>1607</v>
      </c>
      <c r="C781" s="235" t="s">
        <v>1657</v>
      </c>
      <c r="D781" s="235" t="s">
        <v>1658</v>
      </c>
      <c r="E781" s="235" t="s">
        <v>1682</v>
      </c>
      <c r="F781" s="235" t="s">
        <v>1683</v>
      </c>
      <c r="G781" s="236">
        <v>108930482.48999999</v>
      </c>
      <c r="H781" s="236">
        <v>47677129.960000001</v>
      </c>
      <c r="I781" s="236">
        <v>61253352.530000001</v>
      </c>
      <c r="J781" s="236">
        <v>100000</v>
      </c>
      <c r="K781" s="236">
        <v>61153352.530000001</v>
      </c>
      <c r="L781" s="236">
        <v>21750763.940000001</v>
      </c>
      <c r="M781" s="236">
        <v>9525593.1199999992</v>
      </c>
      <c r="N781" s="236">
        <v>12225170.82</v>
      </c>
      <c r="O781" s="236">
        <v>153737319.41999999</v>
      </c>
      <c r="P781" s="236">
        <v>65708155.920000002</v>
      </c>
      <c r="Q781" s="236">
        <v>88029163.5</v>
      </c>
      <c r="R781" s="236">
        <v>161507686.84999999</v>
      </c>
      <c r="S781" s="236">
        <v>154759824.71000001</v>
      </c>
      <c r="T781" s="236">
        <v>0</v>
      </c>
      <c r="U781" s="237"/>
      <c r="V781" s="237"/>
      <c r="W781" s="237"/>
      <c r="X781" s="237"/>
    </row>
    <row r="782" spans="1:24" ht="15" hidden="1" customHeight="1" outlineLevel="2" x14ac:dyDescent="0.2">
      <c r="A782" s="234">
        <v>721</v>
      </c>
      <c r="B782" s="235" t="s">
        <v>1607</v>
      </c>
      <c r="C782" s="235" t="s">
        <v>1657</v>
      </c>
      <c r="D782" s="235" t="s">
        <v>1658</v>
      </c>
      <c r="E782" s="235" t="s">
        <v>1684</v>
      </c>
      <c r="F782" s="235" t="s">
        <v>1685</v>
      </c>
      <c r="G782" s="236">
        <v>98820857.310000002</v>
      </c>
      <c r="H782" s="236">
        <v>37534350.219999999</v>
      </c>
      <c r="I782" s="236">
        <v>61286507.090000004</v>
      </c>
      <c r="J782" s="236">
        <v>5525746.9699999997</v>
      </c>
      <c r="K782" s="236">
        <v>55760760.119999997</v>
      </c>
      <c r="L782" s="236">
        <v>19732118.059999999</v>
      </c>
      <c r="M782" s="236">
        <v>7496035.6699999999</v>
      </c>
      <c r="N782" s="236">
        <v>12236082.390000001</v>
      </c>
      <c r="O782" s="236">
        <v>61180507.560000002</v>
      </c>
      <c r="P782" s="236">
        <v>22684480.109999999</v>
      </c>
      <c r="Q782" s="236">
        <v>38496027.450000003</v>
      </c>
      <c r="R782" s="236">
        <v>112018616.93000001</v>
      </c>
      <c r="S782" s="236">
        <v>92708444.219999999</v>
      </c>
      <c r="T782" s="236">
        <v>7000000</v>
      </c>
      <c r="U782" s="237"/>
      <c r="V782" s="237"/>
      <c r="W782" s="237"/>
      <c r="X782" s="237"/>
    </row>
    <row r="783" spans="1:24" ht="15" hidden="1" customHeight="1" outlineLevel="2" x14ac:dyDescent="0.2">
      <c r="A783" s="234">
        <v>722</v>
      </c>
      <c r="B783" s="235" t="s">
        <v>1607</v>
      </c>
      <c r="C783" s="235" t="s">
        <v>1657</v>
      </c>
      <c r="D783" s="235" t="s">
        <v>1658</v>
      </c>
      <c r="E783" s="235" t="s">
        <v>1686</v>
      </c>
      <c r="F783" s="235" t="s">
        <v>1687</v>
      </c>
      <c r="G783" s="236">
        <v>35416303.689999998</v>
      </c>
      <c r="H783" s="236">
        <v>15694636.58</v>
      </c>
      <c r="I783" s="236">
        <v>19721667.109999999</v>
      </c>
      <c r="J783" s="236">
        <v>4967632.17</v>
      </c>
      <c r="K783" s="236">
        <v>14754034.939999999</v>
      </c>
      <c r="L783" s="236">
        <v>7071773.1500000004</v>
      </c>
      <c r="M783" s="236">
        <v>3132906.95</v>
      </c>
      <c r="N783" s="236">
        <v>3938866.2</v>
      </c>
      <c r="O783" s="236">
        <v>9886095.6400000006</v>
      </c>
      <c r="P783" s="236">
        <v>4327718.47</v>
      </c>
      <c r="Q783" s="236">
        <v>5558377.1699999999</v>
      </c>
      <c r="R783" s="236">
        <v>29218910.48</v>
      </c>
      <c r="S783" s="236">
        <v>25592266.449999999</v>
      </c>
      <c r="T783" s="236">
        <v>5000000</v>
      </c>
      <c r="U783" s="237"/>
      <c r="V783" s="237"/>
      <c r="W783" s="237"/>
      <c r="X783" s="237"/>
    </row>
    <row r="784" spans="1:24" ht="15" hidden="1" customHeight="1" outlineLevel="2" x14ac:dyDescent="0.2">
      <c r="A784" s="234">
        <v>723</v>
      </c>
      <c r="B784" s="235" t="s">
        <v>1607</v>
      </c>
      <c r="C784" s="235" t="s">
        <v>1657</v>
      </c>
      <c r="D784" s="235" t="s">
        <v>1658</v>
      </c>
      <c r="E784" s="235" t="s">
        <v>1688</v>
      </c>
      <c r="F784" s="235" t="s">
        <v>1689</v>
      </c>
      <c r="G784" s="236">
        <v>49062686.140000001</v>
      </c>
      <c r="H784" s="236">
        <v>16649368.49</v>
      </c>
      <c r="I784" s="236">
        <v>32413317.649999999</v>
      </c>
      <c r="J784" s="236">
        <v>4867347.76</v>
      </c>
      <c r="K784" s="236">
        <v>27545969.890000001</v>
      </c>
      <c r="L784" s="236">
        <v>9796623.3100000005</v>
      </c>
      <c r="M784" s="236">
        <v>3325007.83</v>
      </c>
      <c r="N784" s="236">
        <v>6471615.4800000004</v>
      </c>
      <c r="O784" s="236">
        <v>21143865.010000002</v>
      </c>
      <c r="P784" s="236">
        <v>7058207.6799999997</v>
      </c>
      <c r="Q784" s="236">
        <v>14085657.33</v>
      </c>
      <c r="R784" s="236">
        <v>52970590.460000001</v>
      </c>
      <c r="S784" s="236">
        <v>47461881.560000002</v>
      </c>
      <c r="T784" s="236">
        <v>4000000</v>
      </c>
      <c r="U784" s="237"/>
      <c r="V784" s="237"/>
      <c r="W784" s="237"/>
      <c r="X784" s="237"/>
    </row>
    <row r="785" spans="1:24" ht="15" hidden="1" customHeight="1" outlineLevel="2" x14ac:dyDescent="0.2">
      <c r="A785" s="234">
        <v>724</v>
      </c>
      <c r="B785" s="235" t="s">
        <v>1607</v>
      </c>
      <c r="C785" s="235" t="s">
        <v>1657</v>
      </c>
      <c r="D785" s="235" t="s">
        <v>1658</v>
      </c>
      <c r="E785" s="235" t="s">
        <v>1690</v>
      </c>
      <c r="F785" s="235" t="s">
        <v>1691</v>
      </c>
      <c r="G785" s="236">
        <v>51991674.130000003</v>
      </c>
      <c r="H785" s="236">
        <v>20469262.09</v>
      </c>
      <c r="I785" s="236">
        <v>31522412.039999999</v>
      </c>
      <c r="J785" s="236">
        <v>6597106.21</v>
      </c>
      <c r="K785" s="236">
        <v>24925305.829999998</v>
      </c>
      <c r="L785" s="236">
        <v>10381470.869999999</v>
      </c>
      <c r="M785" s="236">
        <v>4086882.54</v>
      </c>
      <c r="N785" s="236">
        <v>6294588.3300000001</v>
      </c>
      <c r="O785" s="236">
        <v>18278528.940000001</v>
      </c>
      <c r="P785" s="236">
        <v>7125115.3700000001</v>
      </c>
      <c r="Q785" s="236">
        <v>11153413.57</v>
      </c>
      <c r="R785" s="236">
        <v>48970413.939999998</v>
      </c>
      <c r="S785" s="236">
        <v>43956095.420000002</v>
      </c>
      <c r="T785" s="236">
        <v>3500000</v>
      </c>
      <c r="U785" s="237"/>
      <c r="V785" s="237"/>
      <c r="W785" s="237"/>
      <c r="X785" s="237"/>
    </row>
    <row r="786" spans="1:24" ht="15" hidden="1" customHeight="1" outlineLevel="2" x14ac:dyDescent="0.2">
      <c r="A786" s="234">
        <v>725</v>
      </c>
      <c r="B786" s="235" t="s">
        <v>1607</v>
      </c>
      <c r="C786" s="235" t="s">
        <v>1657</v>
      </c>
      <c r="D786" s="235" t="s">
        <v>1658</v>
      </c>
      <c r="E786" s="235" t="s">
        <v>1692</v>
      </c>
      <c r="F786" s="235" t="s">
        <v>1693</v>
      </c>
      <c r="G786" s="236">
        <v>29777531.600000001</v>
      </c>
      <c r="H786" s="236">
        <v>10699052.279999999</v>
      </c>
      <c r="I786" s="236">
        <v>19078479.32</v>
      </c>
      <c r="J786" s="236">
        <v>4425851.2699999996</v>
      </c>
      <c r="K786" s="236">
        <v>14652628.050000001</v>
      </c>
      <c r="L786" s="236">
        <v>5945847.71</v>
      </c>
      <c r="M786" s="236">
        <v>2137035.08</v>
      </c>
      <c r="N786" s="236">
        <v>3808812.63</v>
      </c>
      <c r="O786" s="236">
        <v>12792444.76</v>
      </c>
      <c r="P786" s="236">
        <v>4509976.6399999997</v>
      </c>
      <c r="Q786" s="236">
        <v>8282468.1200000001</v>
      </c>
      <c r="R786" s="236">
        <v>31169760.07</v>
      </c>
      <c r="S786" s="236">
        <v>30484216.73</v>
      </c>
      <c r="T786" s="236">
        <v>4000000</v>
      </c>
      <c r="U786" s="237"/>
      <c r="V786" s="237"/>
      <c r="W786" s="237"/>
      <c r="X786" s="237"/>
    </row>
    <row r="787" spans="1:24" ht="15" hidden="1" customHeight="1" outlineLevel="2" x14ac:dyDescent="0.2">
      <c r="A787" s="234">
        <v>726</v>
      </c>
      <c r="B787" s="235" t="s">
        <v>1607</v>
      </c>
      <c r="C787" s="235" t="s">
        <v>1657</v>
      </c>
      <c r="D787" s="235" t="s">
        <v>1658</v>
      </c>
      <c r="E787" s="235" t="s">
        <v>1694</v>
      </c>
      <c r="F787" s="235" t="s">
        <v>1695</v>
      </c>
      <c r="G787" s="236">
        <v>54263819.890000001</v>
      </c>
      <c r="H787" s="236">
        <v>15170624.460000001</v>
      </c>
      <c r="I787" s="236">
        <v>39093195.43</v>
      </c>
      <c r="J787" s="236">
        <v>5641572.8700000001</v>
      </c>
      <c r="K787" s="236">
        <v>33451622.559999999</v>
      </c>
      <c r="L787" s="236">
        <v>10835163.029999999</v>
      </c>
      <c r="M787" s="236">
        <v>3029420.82</v>
      </c>
      <c r="N787" s="236">
        <v>7805742.21</v>
      </c>
      <c r="O787" s="236">
        <v>19456285.039999999</v>
      </c>
      <c r="P787" s="236">
        <v>5320302.72</v>
      </c>
      <c r="Q787" s="236">
        <v>14135982.32</v>
      </c>
      <c r="R787" s="236">
        <v>61034919.960000001</v>
      </c>
      <c r="S787" s="236">
        <v>52429886.609999999</v>
      </c>
      <c r="T787" s="236">
        <v>3500000</v>
      </c>
      <c r="U787" s="237"/>
      <c r="V787" s="237"/>
      <c r="W787" s="237"/>
      <c r="X787" s="237"/>
    </row>
    <row r="788" spans="1:24" ht="15" hidden="1" customHeight="1" outlineLevel="2" x14ac:dyDescent="0.2">
      <c r="A788" s="234">
        <v>727</v>
      </c>
      <c r="B788" s="235" t="s">
        <v>1607</v>
      </c>
      <c r="C788" s="235" t="s">
        <v>1657</v>
      </c>
      <c r="D788" s="235" t="s">
        <v>1658</v>
      </c>
      <c r="E788" s="235" t="s">
        <v>1696</v>
      </c>
      <c r="F788" s="235" t="s">
        <v>1697</v>
      </c>
      <c r="G788" s="236">
        <v>32657446.640000001</v>
      </c>
      <c r="H788" s="236">
        <v>11390393.800000001</v>
      </c>
      <c r="I788" s="236">
        <v>21267052.84</v>
      </c>
      <c r="J788" s="236">
        <v>2389536.12</v>
      </c>
      <c r="K788" s="236">
        <v>18877516.719999999</v>
      </c>
      <c r="L788" s="236">
        <v>6520896.5999999996</v>
      </c>
      <c r="M788" s="236">
        <v>2274846.9300000002</v>
      </c>
      <c r="N788" s="236">
        <v>4246049.67</v>
      </c>
      <c r="O788" s="236">
        <v>12478731.92</v>
      </c>
      <c r="P788" s="236">
        <v>4289352.2699999996</v>
      </c>
      <c r="Q788" s="236">
        <v>8189379.6500000004</v>
      </c>
      <c r="R788" s="236">
        <v>33702482.159999996</v>
      </c>
      <c r="S788" s="236">
        <v>29340133.010000002</v>
      </c>
      <c r="T788" s="236">
        <v>5500000</v>
      </c>
      <c r="U788" s="237"/>
      <c r="V788" s="237"/>
      <c r="W788" s="237"/>
      <c r="X788" s="237"/>
    </row>
    <row r="789" spans="1:24" ht="15" hidden="1" customHeight="1" outlineLevel="2" x14ac:dyDescent="0.2">
      <c r="A789" s="234">
        <v>728</v>
      </c>
      <c r="B789" s="235" t="s">
        <v>1607</v>
      </c>
      <c r="C789" s="235" t="s">
        <v>1657</v>
      </c>
      <c r="D789" s="235" t="s">
        <v>1658</v>
      </c>
      <c r="E789" s="235" t="s">
        <v>1698</v>
      </c>
      <c r="F789" s="235" t="s">
        <v>1699</v>
      </c>
      <c r="G789" s="236">
        <v>126525954.64</v>
      </c>
      <c r="H789" s="236">
        <v>44436630.07</v>
      </c>
      <c r="I789" s="236">
        <v>82089324.569999993</v>
      </c>
      <c r="J789" s="236">
        <v>100000</v>
      </c>
      <c r="K789" s="236">
        <v>81989324.569999993</v>
      </c>
      <c r="L789" s="236">
        <v>25264151.129999999</v>
      </c>
      <c r="M789" s="236">
        <v>8879714.8300000001</v>
      </c>
      <c r="N789" s="236">
        <v>16384436.300000001</v>
      </c>
      <c r="O789" s="236">
        <v>213959880.16999999</v>
      </c>
      <c r="P789" s="236">
        <v>73536724.099999994</v>
      </c>
      <c r="Q789" s="236">
        <v>140423156.06999999</v>
      </c>
      <c r="R789" s="236">
        <v>238896916.94</v>
      </c>
      <c r="S789" s="236">
        <v>214525069.65000001</v>
      </c>
      <c r="T789" s="236">
        <v>0</v>
      </c>
      <c r="U789" s="237"/>
      <c r="V789" s="237"/>
      <c r="W789" s="237"/>
      <c r="X789" s="237"/>
    </row>
    <row r="790" spans="1:24" ht="15" hidden="1" customHeight="1" outlineLevel="2" x14ac:dyDescent="0.2">
      <c r="A790" s="234">
        <v>729</v>
      </c>
      <c r="B790" s="235" t="s">
        <v>1607</v>
      </c>
      <c r="C790" s="235" t="s">
        <v>1657</v>
      </c>
      <c r="D790" s="235" t="s">
        <v>1658</v>
      </c>
      <c r="E790" s="235" t="s">
        <v>1700</v>
      </c>
      <c r="F790" s="235" t="s">
        <v>1701</v>
      </c>
      <c r="G790" s="236">
        <v>102102503.66</v>
      </c>
      <c r="H790" s="236">
        <v>43841401.340000004</v>
      </c>
      <c r="I790" s="236">
        <v>58261102.32</v>
      </c>
      <c r="J790" s="236">
        <v>2512394.13</v>
      </c>
      <c r="K790" s="236">
        <v>55748708.189999998</v>
      </c>
      <c r="L790" s="236">
        <v>20387382.890000001</v>
      </c>
      <c r="M790" s="236">
        <v>8755180.25</v>
      </c>
      <c r="N790" s="236">
        <v>11632202.640000001</v>
      </c>
      <c r="O790" s="236">
        <v>135030837.99000001</v>
      </c>
      <c r="P790" s="236">
        <v>56570254.409999996</v>
      </c>
      <c r="Q790" s="236">
        <v>78460583.579999998</v>
      </c>
      <c r="R790" s="236">
        <v>148353888.53999999</v>
      </c>
      <c r="S790" s="236">
        <v>118941937.94</v>
      </c>
      <c r="T790" s="236">
        <v>0</v>
      </c>
      <c r="U790" s="237"/>
      <c r="V790" s="237"/>
      <c r="W790" s="237"/>
      <c r="X790" s="237"/>
    </row>
    <row r="791" spans="1:24" ht="15" hidden="1" customHeight="1" outlineLevel="2" x14ac:dyDescent="0.2">
      <c r="A791" s="234">
        <v>730</v>
      </c>
      <c r="B791" s="235" t="s">
        <v>1607</v>
      </c>
      <c r="C791" s="235" t="s">
        <v>1657</v>
      </c>
      <c r="D791" s="235" t="s">
        <v>1658</v>
      </c>
      <c r="E791" s="235" t="s">
        <v>1702</v>
      </c>
      <c r="F791" s="235" t="s">
        <v>1703</v>
      </c>
      <c r="G791" s="236">
        <v>37229608.859999999</v>
      </c>
      <c r="H791" s="236">
        <v>11629615.35</v>
      </c>
      <c r="I791" s="236">
        <v>25599993.510000002</v>
      </c>
      <c r="J791" s="236">
        <v>4341048.03</v>
      </c>
      <c r="K791" s="236">
        <v>21258945.48</v>
      </c>
      <c r="L791" s="236">
        <v>7433846.0199999996</v>
      </c>
      <c r="M791" s="236">
        <v>2321682.5499999998</v>
      </c>
      <c r="N791" s="236">
        <v>5112163.47</v>
      </c>
      <c r="O791" s="236">
        <v>12236430.25</v>
      </c>
      <c r="P791" s="236">
        <v>3717519.1</v>
      </c>
      <c r="Q791" s="236">
        <v>8518911.1500000004</v>
      </c>
      <c r="R791" s="236">
        <v>39231068.130000003</v>
      </c>
      <c r="S791" s="236">
        <v>37624682.130000003</v>
      </c>
      <c r="T791" s="236">
        <v>3500000</v>
      </c>
      <c r="U791" s="237"/>
      <c r="V791" s="237"/>
      <c r="W791" s="237"/>
      <c r="X791" s="237"/>
    </row>
    <row r="792" spans="1:24" ht="15" hidden="1" customHeight="1" outlineLevel="2" x14ac:dyDescent="0.2">
      <c r="A792" s="234">
        <v>731</v>
      </c>
      <c r="B792" s="235" t="s">
        <v>1607</v>
      </c>
      <c r="C792" s="235" t="s">
        <v>1657</v>
      </c>
      <c r="D792" s="235" t="s">
        <v>1658</v>
      </c>
      <c r="E792" s="235" t="s">
        <v>1704</v>
      </c>
      <c r="F792" s="235" t="s">
        <v>1705</v>
      </c>
      <c r="G792" s="236">
        <v>30570051.109999999</v>
      </c>
      <c r="H792" s="236">
        <v>9074929.8599999994</v>
      </c>
      <c r="I792" s="236">
        <v>21495121.25</v>
      </c>
      <c r="J792" s="236">
        <v>4601949.4800000004</v>
      </c>
      <c r="K792" s="236">
        <v>16893171.77</v>
      </c>
      <c r="L792" s="236">
        <v>6104094.5499999998</v>
      </c>
      <c r="M792" s="236">
        <v>1812141.17</v>
      </c>
      <c r="N792" s="236">
        <v>4291953.38</v>
      </c>
      <c r="O792" s="236">
        <v>11389157.810000001</v>
      </c>
      <c r="P792" s="236">
        <v>3336956.97</v>
      </c>
      <c r="Q792" s="236">
        <v>8052200.8399999999</v>
      </c>
      <c r="R792" s="236">
        <v>33839275.469999999</v>
      </c>
      <c r="S792" s="236">
        <v>32801472.350000001</v>
      </c>
      <c r="T792" s="236">
        <v>4000000</v>
      </c>
      <c r="U792" s="237"/>
      <c r="V792" s="237"/>
      <c r="W792" s="237"/>
      <c r="X792" s="237"/>
    </row>
    <row r="793" spans="1:24" ht="15" hidden="1" customHeight="1" outlineLevel="2" x14ac:dyDescent="0.2">
      <c r="A793" s="234">
        <v>732</v>
      </c>
      <c r="B793" s="235" t="s">
        <v>1607</v>
      </c>
      <c r="C793" s="235" t="s">
        <v>1657</v>
      </c>
      <c r="D793" s="235" t="s">
        <v>1658</v>
      </c>
      <c r="E793" s="235" t="s">
        <v>1706</v>
      </c>
      <c r="F793" s="235" t="s">
        <v>1707</v>
      </c>
      <c r="G793" s="236">
        <v>33115005.789999999</v>
      </c>
      <c r="H793" s="236">
        <v>10634925.77</v>
      </c>
      <c r="I793" s="236">
        <v>22480080.02</v>
      </c>
      <c r="J793" s="236">
        <v>5556353.1500000004</v>
      </c>
      <c r="K793" s="236">
        <v>16923726.870000001</v>
      </c>
      <c r="L793" s="236">
        <v>6611638.0599999996</v>
      </c>
      <c r="M793" s="236">
        <v>2123852.63</v>
      </c>
      <c r="N793" s="236">
        <v>4487785.43</v>
      </c>
      <c r="O793" s="236">
        <v>9206011.5299999993</v>
      </c>
      <c r="P793" s="236">
        <v>2903851.6</v>
      </c>
      <c r="Q793" s="236">
        <v>6302159.9299999997</v>
      </c>
      <c r="R793" s="236">
        <v>33270025.379999999</v>
      </c>
      <c r="S793" s="236">
        <v>33270025.379999999</v>
      </c>
      <c r="T793" s="236">
        <v>6000000</v>
      </c>
      <c r="U793" s="237"/>
      <c r="V793" s="237"/>
      <c r="W793" s="237"/>
      <c r="X793" s="237"/>
    </row>
    <row r="794" spans="1:24" ht="15" hidden="1" customHeight="1" outlineLevel="2" x14ac:dyDescent="0.2">
      <c r="A794" s="234">
        <v>733</v>
      </c>
      <c r="B794" s="235" t="s">
        <v>1607</v>
      </c>
      <c r="C794" s="235" t="s">
        <v>1657</v>
      </c>
      <c r="D794" s="235" t="s">
        <v>1658</v>
      </c>
      <c r="E794" s="235" t="s">
        <v>1708</v>
      </c>
      <c r="F794" s="235" t="s">
        <v>1709</v>
      </c>
      <c r="G794" s="236">
        <v>35385184.259999998</v>
      </c>
      <c r="H794" s="236">
        <v>7396486.8099999996</v>
      </c>
      <c r="I794" s="236">
        <v>27988697.449999999</v>
      </c>
      <c r="J794" s="236">
        <v>1796017.43</v>
      </c>
      <c r="K794" s="236">
        <v>26192680.02</v>
      </c>
      <c r="L794" s="236">
        <v>7065559.3600000003</v>
      </c>
      <c r="M794" s="236">
        <v>1476423.55</v>
      </c>
      <c r="N794" s="236">
        <v>5589135.8099999996</v>
      </c>
      <c r="O794" s="236">
        <v>15147055.32</v>
      </c>
      <c r="P794" s="236">
        <v>3101327.64</v>
      </c>
      <c r="Q794" s="236">
        <v>12045727.68</v>
      </c>
      <c r="R794" s="236">
        <v>45623560.939999998</v>
      </c>
      <c r="S794" s="236">
        <v>33160057.260000002</v>
      </c>
      <c r="T794" s="236">
        <v>1000000</v>
      </c>
      <c r="U794" s="237"/>
      <c r="V794" s="237"/>
      <c r="W794" s="237"/>
      <c r="X794" s="237"/>
    </row>
    <row r="795" spans="1:24" ht="15" hidden="1" customHeight="1" outlineLevel="2" x14ac:dyDescent="0.2">
      <c r="A795" s="234">
        <v>734</v>
      </c>
      <c r="B795" s="235" t="s">
        <v>1607</v>
      </c>
      <c r="C795" s="235" t="s">
        <v>1657</v>
      </c>
      <c r="D795" s="235" t="s">
        <v>1658</v>
      </c>
      <c r="E795" s="235" t="s">
        <v>1710</v>
      </c>
      <c r="F795" s="235" t="s">
        <v>1711</v>
      </c>
      <c r="G795" s="236">
        <v>30215768.390000001</v>
      </c>
      <c r="H795" s="236">
        <v>10872390.880000001</v>
      </c>
      <c r="I795" s="236">
        <v>19343377.510000002</v>
      </c>
      <c r="J795" s="236">
        <v>2799756.92</v>
      </c>
      <c r="K795" s="236">
        <v>16543620.59</v>
      </c>
      <c r="L795" s="236">
        <v>6033352.9299999997</v>
      </c>
      <c r="M795" s="236">
        <v>2171462.2599999998</v>
      </c>
      <c r="N795" s="236">
        <v>3861890.67</v>
      </c>
      <c r="O795" s="236">
        <v>10416301.65</v>
      </c>
      <c r="P795" s="236">
        <v>3711256.86</v>
      </c>
      <c r="Q795" s="236">
        <v>6705044.79</v>
      </c>
      <c r="R795" s="236">
        <v>29910312.969999999</v>
      </c>
      <c r="S795" s="236">
        <v>24143652.879999999</v>
      </c>
      <c r="T795" s="236">
        <v>1000000</v>
      </c>
      <c r="U795" s="237"/>
      <c r="V795" s="237"/>
      <c r="W795" s="237"/>
      <c r="X795" s="237"/>
    </row>
    <row r="796" spans="1:24" ht="15" hidden="1" customHeight="1" outlineLevel="1" x14ac:dyDescent="0.2">
      <c r="A796" s="239"/>
      <c r="B796" s="240"/>
      <c r="C796" s="241"/>
      <c r="D796" s="242" t="s">
        <v>1712</v>
      </c>
      <c r="E796" s="240"/>
      <c r="F796" s="240"/>
      <c r="G796" s="243">
        <f t="shared" ref="G796:T796" si="58">SUBTOTAL(9,G769:G795)</f>
        <v>0</v>
      </c>
      <c r="H796" s="243">
        <f t="shared" si="58"/>
        <v>0</v>
      </c>
      <c r="I796" s="243">
        <f t="shared" si="58"/>
        <v>0</v>
      </c>
      <c r="J796" s="243">
        <f t="shared" si="58"/>
        <v>0</v>
      </c>
      <c r="K796" s="243">
        <f t="shared" si="58"/>
        <v>0</v>
      </c>
      <c r="L796" s="243">
        <f t="shared" si="58"/>
        <v>0</v>
      </c>
      <c r="M796" s="243">
        <f t="shared" si="58"/>
        <v>0</v>
      </c>
      <c r="N796" s="243">
        <f t="shared" si="58"/>
        <v>0</v>
      </c>
      <c r="O796" s="243">
        <f t="shared" si="58"/>
        <v>0</v>
      </c>
      <c r="P796" s="243">
        <f t="shared" si="58"/>
        <v>0</v>
      </c>
      <c r="Q796" s="243">
        <f t="shared" si="58"/>
        <v>0</v>
      </c>
      <c r="R796" s="243">
        <f t="shared" si="58"/>
        <v>0</v>
      </c>
      <c r="S796" s="243">
        <f t="shared" si="58"/>
        <v>0</v>
      </c>
      <c r="T796" s="243">
        <f t="shared" si="58"/>
        <v>0</v>
      </c>
      <c r="U796" s="237"/>
      <c r="V796" s="237"/>
      <c r="W796" s="237"/>
      <c r="X796" s="237"/>
    </row>
    <row r="797" spans="1:24" ht="15" hidden="1" customHeight="1" outlineLevel="2" x14ac:dyDescent="0.2">
      <c r="A797" s="244">
        <v>735</v>
      </c>
      <c r="B797" s="245" t="s">
        <v>1607</v>
      </c>
      <c r="C797" s="235" t="s">
        <v>1713</v>
      </c>
      <c r="D797" s="245" t="s">
        <v>1714</v>
      </c>
      <c r="E797" s="245" t="s">
        <v>1715</v>
      </c>
      <c r="F797" s="245" t="s">
        <v>1716</v>
      </c>
      <c r="G797" s="246">
        <v>100590284.26000001</v>
      </c>
      <c r="H797" s="246">
        <v>54502761.200000003</v>
      </c>
      <c r="I797" s="246">
        <v>46087523.060000002</v>
      </c>
      <c r="J797" s="246">
        <v>9693074</v>
      </c>
      <c r="K797" s="246">
        <v>36394449.060000002</v>
      </c>
      <c r="L797" s="246">
        <v>19154538.68</v>
      </c>
      <c r="M797" s="246">
        <v>10384524.529999999</v>
      </c>
      <c r="N797" s="246">
        <v>8770014.1500000004</v>
      </c>
      <c r="O797" s="246">
        <v>293286269.24000001</v>
      </c>
      <c r="P797" s="246">
        <v>148347304.27000001</v>
      </c>
      <c r="Q797" s="246">
        <v>144938964.97</v>
      </c>
      <c r="R797" s="246">
        <v>199796502.18000001</v>
      </c>
      <c r="S797" s="246">
        <v>190716270.11000001</v>
      </c>
      <c r="T797" s="246">
        <v>0</v>
      </c>
      <c r="U797" s="237"/>
      <c r="V797" s="237"/>
      <c r="W797" s="237"/>
      <c r="X797" s="237"/>
    </row>
    <row r="798" spans="1:24" ht="15" hidden="1" customHeight="1" outlineLevel="2" x14ac:dyDescent="0.2">
      <c r="A798" s="234">
        <v>736</v>
      </c>
      <c r="B798" s="235" t="s">
        <v>1607</v>
      </c>
      <c r="C798" s="235" t="s">
        <v>1713</v>
      </c>
      <c r="D798" s="235" t="s">
        <v>1714</v>
      </c>
      <c r="E798" s="235" t="s">
        <v>1717</v>
      </c>
      <c r="F798" s="235" t="s">
        <v>1718</v>
      </c>
      <c r="G798" s="236">
        <v>33752926.899999999</v>
      </c>
      <c r="H798" s="236">
        <v>18834806.66</v>
      </c>
      <c r="I798" s="236">
        <v>14918120.24</v>
      </c>
      <c r="J798" s="236">
        <v>2162987</v>
      </c>
      <c r="K798" s="236">
        <v>12755133.24</v>
      </c>
      <c r="L798" s="236">
        <v>6427278.2300000004</v>
      </c>
      <c r="M798" s="236">
        <v>3585257.65</v>
      </c>
      <c r="N798" s="236">
        <v>2842020.58</v>
      </c>
      <c r="O798" s="236">
        <v>8617551.8499999996</v>
      </c>
      <c r="P798" s="236">
        <v>4699887.6900000004</v>
      </c>
      <c r="Q798" s="236">
        <v>3917664.16</v>
      </c>
      <c r="R798" s="236">
        <v>21677804.98</v>
      </c>
      <c r="S798" s="236">
        <v>21414651.030000001</v>
      </c>
      <c r="T798" s="236">
        <v>5408154</v>
      </c>
      <c r="U798" s="237"/>
      <c r="V798" s="237"/>
      <c r="W798" s="237"/>
      <c r="X798" s="237"/>
    </row>
    <row r="799" spans="1:24" ht="15" hidden="1" customHeight="1" outlineLevel="2" x14ac:dyDescent="0.2">
      <c r="A799" s="234">
        <v>737</v>
      </c>
      <c r="B799" s="235" t="s">
        <v>1607</v>
      </c>
      <c r="C799" s="235" t="s">
        <v>1713</v>
      </c>
      <c r="D799" s="235" t="s">
        <v>1714</v>
      </c>
      <c r="E799" s="235" t="s">
        <v>1719</v>
      </c>
      <c r="F799" s="235" t="s">
        <v>1720</v>
      </c>
      <c r="G799" s="236">
        <v>62431423.850000001</v>
      </c>
      <c r="H799" s="236">
        <v>27800223.719999999</v>
      </c>
      <c r="I799" s="236">
        <v>34631200.130000003</v>
      </c>
      <c r="J799" s="236">
        <v>4653242</v>
      </c>
      <c r="K799" s="236">
        <v>29977958.129999999</v>
      </c>
      <c r="L799" s="236">
        <v>11888276.609999999</v>
      </c>
      <c r="M799" s="236">
        <v>5293362.41</v>
      </c>
      <c r="N799" s="236">
        <v>6594914.2000000002</v>
      </c>
      <c r="O799" s="236">
        <v>16675481.390000001</v>
      </c>
      <c r="P799" s="236">
        <v>7190754.8700000001</v>
      </c>
      <c r="Q799" s="236">
        <v>9484726.5199999996</v>
      </c>
      <c r="R799" s="236">
        <v>50710840.850000001</v>
      </c>
      <c r="S799" s="236">
        <v>47106402.039999999</v>
      </c>
      <c r="T799" s="236">
        <v>0</v>
      </c>
      <c r="U799" s="237"/>
      <c r="V799" s="237"/>
      <c r="W799" s="237"/>
      <c r="X799" s="237"/>
    </row>
    <row r="800" spans="1:24" ht="15" hidden="1" customHeight="1" outlineLevel="2" x14ac:dyDescent="0.2">
      <c r="A800" s="234">
        <v>738</v>
      </c>
      <c r="B800" s="235" t="s">
        <v>1607</v>
      </c>
      <c r="C800" s="235" t="s">
        <v>1713</v>
      </c>
      <c r="D800" s="235" t="s">
        <v>1714</v>
      </c>
      <c r="E800" s="235" t="s">
        <v>1721</v>
      </c>
      <c r="F800" s="235" t="s">
        <v>1722</v>
      </c>
      <c r="G800" s="236">
        <v>60765964.359999999</v>
      </c>
      <c r="H800" s="236">
        <v>34452395.619999997</v>
      </c>
      <c r="I800" s="236">
        <v>26313568.739999998</v>
      </c>
      <c r="J800" s="236">
        <v>4992286</v>
      </c>
      <c r="K800" s="236">
        <v>21321282.739999998</v>
      </c>
      <c r="L800" s="236">
        <v>11571137.539999999</v>
      </c>
      <c r="M800" s="236">
        <v>6561608.1600000001</v>
      </c>
      <c r="N800" s="236">
        <v>5009529.38</v>
      </c>
      <c r="O800" s="236">
        <v>21161176.109999999</v>
      </c>
      <c r="P800" s="236">
        <v>11689676.220000001</v>
      </c>
      <c r="Q800" s="236">
        <v>9471499.8900000006</v>
      </c>
      <c r="R800" s="236">
        <v>40794598.009999998</v>
      </c>
      <c r="S800" s="236">
        <v>39589373.590000004</v>
      </c>
      <c r="T800" s="236">
        <v>8798097</v>
      </c>
      <c r="U800" s="237"/>
      <c r="V800" s="237"/>
      <c r="W800" s="237"/>
      <c r="X800" s="237"/>
    </row>
    <row r="801" spans="1:24" ht="15" hidden="1" customHeight="1" outlineLevel="2" x14ac:dyDescent="0.2">
      <c r="A801" s="234">
        <v>739</v>
      </c>
      <c r="B801" s="235" t="s">
        <v>1607</v>
      </c>
      <c r="C801" s="235" t="s">
        <v>1713</v>
      </c>
      <c r="D801" s="235" t="s">
        <v>1714</v>
      </c>
      <c r="E801" s="235" t="s">
        <v>1723</v>
      </c>
      <c r="F801" s="235" t="s">
        <v>1724</v>
      </c>
      <c r="G801" s="236">
        <v>38477931.950000003</v>
      </c>
      <c r="H801" s="236">
        <v>16191118.560000001</v>
      </c>
      <c r="I801" s="236">
        <v>22286813.390000001</v>
      </c>
      <c r="J801" s="236">
        <v>2710131</v>
      </c>
      <c r="K801" s="236">
        <v>19576682.390000001</v>
      </c>
      <c r="L801" s="236">
        <v>7327020.1100000003</v>
      </c>
      <c r="M801" s="236">
        <v>3082851.91</v>
      </c>
      <c r="N801" s="236">
        <v>4244168.2</v>
      </c>
      <c r="O801" s="236">
        <v>12928830.33</v>
      </c>
      <c r="P801" s="236">
        <v>5310175.53</v>
      </c>
      <c r="Q801" s="236">
        <v>7618654.7999999998</v>
      </c>
      <c r="R801" s="236">
        <v>34149636.390000001</v>
      </c>
      <c r="S801" s="236">
        <v>32951664.420000002</v>
      </c>
      <c r="T801" s="236">
        <v>389681</v>
      </c>
      <c r="U801" s="237"/>
      <c r="V801" s="237"/>
      <c r="W801" s="237"/>
      <c r="X801" s="237"/>
    </row>
    <row r="802" spans="1:24" ht="15" hidden="1" customHeight="1" outlineLevel="2" x14ac:dyDescent="0.2">
      <c r="A802" s="234">
        <v>740</v>
      </c>
      <c r="B802" s="235" t="s">
        <v>1607</v>
      </c>
      <c r="C802" s="235" t="s">
        <v>1713</v>
      </c>
      <c r="D802" s="235" t="s">
        <v>1714</v>
      </c>
      <c r="E802" s="235" t="s">
        <v>1725</v>
      </c>
      <c r="F802" s="235" t="s">
        <v>1726</v>
      </c>
      <c r="G802" s="236">
        <v>54542081.899999999</v>
      </c>
      <c r="H802" s="236">
        <v>25416937.670000002</v>
      </c>
      <c r="I802" s="236">
        <v>29125144.23</v>
      </c>
      <c r="J802" s="236">
        <v>4250407</v>
      </c>
      <c r="K802" s="236">
        <v>24874737.23</v>
      </c>
      <c r="L802" s="236">
        <v>10385977.380000001</v>
      </c>
      <c r="M802" s="236">
        <v>4839839.3499999996</v>
      </c>
      <c r="N802" s="236">
        <v>5546138.0300000003</v>
      </c>
      <c r="O802" s="236">
        <v>18936892.620000001</v>
      </c>
      <c r="P802" s="236">
        <v>8648683.9800000004</v>
      </c>
      <c r="Q802" s="236">
        <v>10288208.640000001</v>
      </c>
      <c r="R802" s="236">
        <v>44959490.899999999</v>
      </c>
      <c r="S802" s="236">
        <v>40833323.909999996</v>
      </c>
      <c r="T802" s="236">
        <v>0</v>
      </c>
      <c r="U802" s="237"/>
      <c r="V802" s="237"/>
      <c r="W802" s="237"/>
      <c r="X802" s="237"/>
    </row>
    <row r="803" spans="1:24" ht="15" hidden="1" customHeight="1" outlineLevel="2" x14ac:dyDescent="0.2">
      <c r="A803" s="234">
        <v>741</v>
      </c>
      <c r="B803" s="235" t="s">
        <v>1607</v>
      </c>
      <c r="C803" s="235" t="s">
        <v>1713</v>
      </c>
      <c r="D803" s="235" t="s">
        <v>1714</v>
      </c>
      <c r="E803" s="235" t="s">
        <v>1727</v>
      </c>
      <c r="F803" s="235" t="s">
        <v>1728</v>
      </c>
      <c r="G803" s="236">
        <v>27835468.75</v>
      </c>
      <c r="H803" s="236">
        <v>12291763.890000001</v>
      </c>
      <c r="I803" s="236">
        <v>15543704.859999999</v>
      </c>
      <c r="J803" s="236">
        <v>1958093</v>
      </c>
      <c r="K803" s="236">
        <v>13585611.859999999</v>
      </c>
      <c r="L803" s="236">
        <v>5300467.8</v>
      </c>
      <c r="M803" s="236">
        <v>2341375.94</v>
      </c>
      <c r="N803" s="236">
        <v>2959091.86</v>
      </c>
      <c r="O803" s="236">
        <v>8699963.1300000008</v>
      </c>
      <c r="P803" s="236">
        <v>3759444.17</v>
      </c>
      <c r="Q803" s="236">
        <v>4940518.96</v>
      </c>
      <c r="R803" s="236">
        <v>23443315.68</v>
      </c>
      <c r="S803" s="236">
        <v>23052733.129999999</v>
      </c>
      <c r="T803" s="236">
        <v>3674505</v>
      </c>
      <c r="U803" s="237"/>
      <c r="V803" s="237"/>
      <c r="W803" s="237"/>
      <c r="X803" s="237"/>
    </row>
    <row r="804" spans="1:24" ht="15" hidden="1" customHeight="1" outlineLevel="2" x14ac:dyDescent="0.2">
      <c r="A804" s="234">
        <v>742</v>
      </c>
      <c r="B804" s="235" t="s">
        <v>1607</v>
      </c>
      <c r="C804" s="235" t="s">
        <v>1713</v>
      </c>
      <c r="D804" s="235" t="s">
        <v>1714</v>
      </c>
      <c r="E804" s="235" t="s">
        <v>1729</v>
      </c>
      <c r="F804" s="235" t="s">
        <v>1730</v>
      </c>
      <c r="G804" s="236">
        <v>34210300.700000003</v>
      </c>
      <c r="H804" s="236">
        <v>13499993.83</v>
      </c>
      <c r="I804" s="236">
        <v>20710306.870000001</v>
      </c>
      <c r="J804" s="236">
        <v>2201095</v>
      </c>
      <c r="K804" s="236">
        <v>18509211.870000001</v>
      </c>
      <c r="L804" s="236">
        <v>6518180.7699999996</v>
      </c>
      <c r="M804" s="236">
        <v>2572296.12</v>
      </c>
      <c r="N804" s="236">
        <v>3945884.65</v>
      </c>
      <c r="O804" s="236">
        <v>10773775.699999999</v>
      </c>
      <c r="P804" s="236">
        <v>4197971.05</v>
      </c>
      <c r="Q804" s="236">
        <v>6575804.6500000004</v>
      </c>
      <c r="R804" s="236">
        <v>31231996.170000002</v>
      </c>
      <c r="S804" s="236">
        <v>31231996.170000002</v>
      </c>
      <c r="T804" s="236">
        <v>745646</v>
      </c>
      <c r="U804" s="237"/>
      <c r="V804" s="237"/>
      <c r="W804" s="237"/>
      <c r="X804" s="237"/>
    </row>
    <row r="805" spans="1:24" ht="15" hidden="1" customHeight="1" outlineLevel="2" x14ac:dyDescent="0.2">
      <c r="A805" s="234">
        <v>743</v>
      </c>
      <c r="B805" s="235" t="s">
        <v>1607</v>
      </c>
      <c r="C805" s="235" t="s">
        <v>1713</v>
      </c>
      <c r="D805" s="235" t="s">
        <v>1714</v>
      </c>
      <c r="E805" s="235" t="s">
        <v>1731</v>
      </c>
      <c r="F805" s="235" t="s">
        <v>1732</v>
      </c>
      <c r="G805" s="236">
        <v>83458527.439999998</v>
      </c>
      <c r="H805" s="236">
        <v>39073636.420000002</v>
      </c>
      <c r="I805" s="236">
        <v>44384891.020000003</v>
      </c>
      <c r="J805" s="236">
        <v>7378685</v>
      </c>
      <c r="K805" s="236">
        <v>37006206.020000003</v>
      </c>
      <c r="L805" s="236">
        <v>15892286.25</v>
      </c>
      <c r="M805" s="236">
        <v>7443670.4500000002</v>
      </c>
      <c r="N805" s="236">
        <v>8448615.8000000007</v>
      </c>
      <c r="O805" s="236">
        <v>63012577.189999998</v>
      </c>
      <c r="P805" s="236">
        <v>28595412.129999999</v>
      </c>
      <c r="Q805" s="236">
        <v>34417165.060000002</v>
      </c>
      <c r="R805" s="236">
        <v>87250671.879999995</v>
      </c>
      <c r="S805" s="236">
        <v>81395573.609999999</v>
      </c>
      <c r="T805" s="236">
        <v>0</v>
      </c>
      <c r="U805" s="237"/>
      <c r="V805" s="237"/>
      <c r="W805" s="237"/>
      <c r="X805" s="237"/>
    </row>
    <row r="806" spans="1:24" ht="15" hidden="1" customHeight="1" outlineLevel="1" x14ac:dyDescent="0.2">
      <c r="A806" s="239"/>
      <c r="B806" s="240"/>
      <c r="C806" s="241"/>
      <c r="D806" s="242" t="s">
        <v>1733</v>
      </c>
      <c r="E806" s="240"/>
      <c r="F806" s="240"/>
      <c r="G806" s="243">
        <f t="shared" ref="G806:T806" si="59">SUBTOTAL(9,G797:G805)</f>
        <v>0</v>
      </c>
      <c r="H806" s="243">
        <f t="shared" si="59"/>
        <v>0</v>
      </c>
      <c r="I806" s="243">
        <f t="shared" si="59"/>
        <v>0</v>
      </c>
      <c r="J806" s="243">
        <f t="shared" si="59"/>
        <v>0</v>
      </c>
      <c r="K806" s="243">
        <f t="shared" si="59"/>
        <v>0</v>
      </c>
      <c r="L806" s="243">
        <f t="shared" si="59"/>
        <v>0</v>
      </c>
      <c r="M806" s="243">
        <f t="shared" si="59"/>
        <v>0</v>
      </c>
      <c r="N806" s="243">
        <f t="shared" si="59"/>
        <v>0</v>
      </c>
      <c r="O806" s="243">
        <f t="shared" si="59"/>
        <v>0</v>
      </c>
      <c r="P806" s="243">
        <f t="shared" si="59"/>
        <v>0</v>
      </c>
      <c r="Q806" s="243">
        <f t="shared" si="59"/>
        <v>0</v>
      </c>
      <c r="R806" s="243">
        <f t="shared" si="59"/>
        <v>0</v>
      </c>
      <c r="S806" s="243">
        <f t="shared" si="59"/>
        <v>0</v>
      </c>
      <c r="T806" s="243">
        <f t="shared" si="59"/>
        <v>0</v>
      </c>
      <c r="U806" s="237"/>
      <c r="V806" s="237"/>
      <c r="W806" s="237"/>
      <c r="X806" s="237"/>
    </row>
    <row r="807" spans="1:24" ht="15" hidden="1" customHeight="1" outlineLevel="2" x14ac:dyDescent="0.2">
      <c r="A807" s="244">
        <v>744</v>
      </c>
      <c r="B807" s="245" t="s">
        <v>1607</v>
      </c>
      <c r="C807" s="235" t="s">
        <v>1734</v>
      </c>
      <c r="D807" s="245" t="s">
        <v>1735</v>
      </c>
      <c r="E807" s="245" t="s">
        <v>1736</v>
      </c>
      <c r="F807" s="245" t="s">
        <v>1737</v>
      </c>
      <c r="G807" s="246">
        <v>104606962.56999999</v>
      </c>
      <c r="H807" s="246">
        <v>58229495.439999998</v>
      </c>
      <c r="I807" s="246">
        <v>46377467.130000003</v>
      </c>
      <c r="J807" s="246">
        <v>6388335</v>
      </c>
      <c r="K807" s="246">
        <v>39989132.130000003</v>
      </c>
      <c r="L807" s="246">
        <v>20273766.170000002</v>
      </c>
      <c r="M807" s="246">
        <v>11285576.470000001</v>
      </c>
      <c r="N807" s="246">
        <v>8988189.6999999993</v>
      </c>
      <c r="O807" s="246">
        <v>189884839.81</v>
      </c>
      <c r="P807" s="246">
        <v>100448429.09</v>
      </c>
      <c r="Q807" s="246">
        <v>89436410.719999999</v>
      </c>
      <c r="R807" s="246">
        <v>144802067.55000001</v>
      </c>
      <c r="S807" s="246">
        <v>140723483.93000001</v>
      </c>
      <c r="T807" s="246">
        <v>0</v>
      </c>
      <c r="U807" s="237"/>
      <c r="V807" s="237"/>
      <c r="W807" s="237"/>
      <c r="X807" s="237"/>
    </row>
    <row r="808" spans="1:24" ht="15" hidden="1" customHeight="1" outlineLevel="2" x14ac:dyDescent="0.2">
      <c r="A808" s="234">
        <v>745</v>
      </c>
      <c r="B808" s="235" t="s">
        <v>1607</v>
      </c>
      <c r="C808" s="235" t="s">
        <v>1734</v>
      </c>
      <c r="D808" s="235" t="s">
        <v>1735</v>
      </c>
      <c r="E808" s="235" t="s">
        <v>1738</v>
      </c>
      <c r="F808" s="235" t="s">
        <v>1739</v>
      </c>
      <c r="G808" s="236">
        <v>44515249.759999998</v>
      </c>
      <c r="H808" s="236">
        <v>18514869.109999999</v>
      </c>
      <c r="I808" s="236">
        <v>26000380.649999999</v>
      </c>
      <c r="J808" s="236">
        <v>2014812</v>
      </c>
      <c r="K808" s="236">
        <v>23985568.649999999</v>
      </c>
      <c r="L808" s="236">
        <v>8627454.0600000005</v>
      </c>
      <c r="M808" s="236">
        <v>3588701.3</v>
      </c>
      <c r="N808" s="236">
        <v>5038752.76</v>
      </c>
      <c r="O808" s="236">
        <v>12492920.390000001</v>
      </c>
      <c r="P808" s="236">
        <v>5104172.59</v>
      </c>
      <c r="Q808" s="236">
        <v>7388747.7999999998</v>
      </c>
      <c r="R808" s="236">
        <v>38427881.210000001</v>
      </c>
      <c r="S808" s="236">
        <v>32124772.300000001</v>
      </c>
      <c r="T808" s="236">
        <v>1245187</v>
      </c>
      <c r="U808" s="237"/>
      <c r="V808" s="237"/>
      <c r="W808" s="237"/>
      <c r="X808" s="237"/>
    </row>
    <row r="809" spans="1:24" ht="15" hidden="1" customHeight="1" outlineLevel="2" x14ac:dyDescent="0.2">
      <c r="A809" s="234">
        <v>746</v>
      </c>
      <c r="B809" s="235" t="s">
        <v>1607</v>
      </c>
      <c r="C809" s="235" t="s">
        <v>1734</v>
      </c>
      <c r="D809" s="235" t="s">
        <v>1735</v>
      </c>
      <c r="E809" s="235" t="s">
        <v>1740</v>
      </c>
      <c r="F809" s="235" t="s">
        <v>1741</v>
      </c>
      <c r="G809" s="236">
        <v>51248158.289999999</v>
      </c>
      <c r="H809" s="236">
        <v>20290153.699999999</v>
      </c>
      <c r="I809" s="236">
        <v>30958004.59</v>
      </c>
      <c r="J809" s="236">
        <v>2425691</v>
      </c>
      <c r="K809" s="236">
        <v>28532313.59</v>
      </c>
      <c r="L809" s="236">
        <v>9932352.0299999993</v>
      </c>
      <c r="M809" s="236">
        <v>3933516.55</v>
      </c>
      <c r="N809" s="236">
        <v>5998835.4800000004</v>
      </c>
      <c r="O809" s="236">
        <v>18649256.289999999</v>
      </c>
      <c r="P809" s="236">
        <v>7219307.75</v>
      </c>
      <c r="Q809" s="236">
        <v>11429948.539999999</v>
      </c>
      <c r="R809" s="236">
        <v>48386788.609999999</v>
      </c>
      <c r="S809" s="236">
        <v>42224642.609999999</v>
      </c>
      <c r="T809" s="236">
        <v>1000000</v>
      </c>
      <c r="U809" s="237"/>
      <c r="V809" s="237"/>
      <c r="W809" s="237"/>
      <c r="X809" s="237"/>
    </row>
    <row r="810" spans="1:24" ht="15" hidden="1" customHeight="1" outlineLevel="2" x14ac:dyDescent="0.2">
      <c r="A810" s="234">
        <v>747</v>
      </c>
      <c r="B810" s="235" t="s">
        <v>1607</v>
      </c>
      <c r="C810" s="235" t="s">
        <v>1734</v>
      </c>
      <c r="D810" s="235" t="s">
        <v>1735</v>
      </c>
      <c r="E810" s="235" t="s">
        <v>1742</v>
      </c>
      <c r="F810" s="235" t="s">
        <v>1743</v>
      </c>
      <c r="G810" s="236">
        <v>32594664.350000001</v>
      </c>
      <c r="H810" s="236">
        <v>18205615.199999999</v>
      </c>
      <c r="I810" s="236">
        <v>14389049.15</v>
      </c>
      <c r="J810" s="236">
        <v>1276488</v>
      </c>
      <c r="K810" s="236">
        <v>13112561.15</v>
      </c>
      <c r="L810" s="236">
        <v>6321401.7000000002</v>
      </c>
      <c r="M810" s="236">
        <v>3530470.59</v>
      </c>
      <c r="N810" s="236">
        <v>2790931.11</v>
      </c>
      <c r="O810" s="236">
        <v>10318357.75</v>
      </c>
      <c r="P810" s="236">
        <v>5653135.21</v>
      </c>
      <c r="Q810" s="236">
        <v>4665222.54</v>
      </c>
      <c r="R810" s="236">
        <v>21845202.800000001</v>
      </c>
      <c r="S810" s="236">
        <v>21845202.800000001</v>
      </c>
      <c r="T810" s="236">
        <v>4643402</v>
      </c>
      <c r="U810" s="237"/>
      <c r="V810" s="237"/>
      <c r="W810" s="237"/>
      <c r="X810" s="237"/>
    </row>
    <row r="811" spans="1:24" ht="15" hidden="1" customHeight="1" outlineLevel="2" x14ac:dyDescent="0.2">
      <c r="A811" s="234">
        <v>748</v>
      </c>
      <c r="B811" s="235" t="s">
        <v>1607</v>
      </c>
      <c r="C811" s="235" t="s">
        <v>1734</v>
      </c>
      <c r="D811" s="235" t="s">
        <v>1735</v>
      </c>
      <c r="E811" s="235" t="s">
        <v>1744</v>
      </c>
      <c r="F811" s="235" t="s">
        <v>1745</v>
      </c>
      <c r="G811" s="236">
        <v>42441843.700000003</v>
      </c>
      <c r="H811" s="236">
        <v>19033119.449999999</v>
      </c>
      <c r="I811" s="236">
        <v>23408724.25</v>
      </c>
      <c r="J811" s="236">
        <v>1896142</v>
      </c>
      <c r="K811" s="236">
        <v>21512582.25</v>
      </c>
      <c r="L811" s="236">
        <v>8225609.4000000004</v>
      </c>
      <c r="M811" s="236">
        <v>3689776.25</v>
      </c>
      <c r="N811" s="236">
        <v>4535833.1500000004</v>
      </c>
      <c r="O811" s="236">
        <v>12787765.57</v>
      </c>
      <c r="P811" s="236">
        <v>5638182.2999999998</v>
      </c>
      <c r="Q811" s="236">
        <v>7149583.2699999996</v>
      </c>
      <c r="R811" s="236">
        <v>35094140.670000002</v>
      </c>
      <c r="S811" s="236">
        <v>29674679.780000001</v>
      </c>
      <c r="T811" s="236">
        <v>500000</v>
      </c>
      <c r="U811" s="237"/>
      <c r="V811" s="237"/>
      <c r="W811" s="237"/>
      <c r="X811" s="237"/>
    </row>
    <row r="812" spans="1:24" ht="15" hidden="1" customHeight="1" outlineLevel="2" x14ac:dyDescent="0.2">
      <c r="A812" s="234">
        <v>749</v>
      </c>
      <c r="B812" s="235" t="s">
        <v>1607</v>
      </c>
      <c r="C812" s="235" t="s">
        <v>1734</v>
      </c>
      <c r="D812" s="235" t="s">
        <v>1735</v>
      </c>
      <c r="E812" s="235" t="s">
        <v>1746</v>
      </c>
      <c r="F812" s="235" t="s">
        <v>1747</v>
      </c>
      <c r="G812" s="236">
        <v>49474380.909999996</v>
      </c>
      <c r="H812" s="236">
        <v>24887436.710000001</v>
      </c>
      <c r="I812" s="236">
        <v>24586944.199999999</v>
      </c>
      <c r="J812" s="236">
        <v>2280915</v>
      </c>
      <c r="K812" s="236">
        <v>22306029.199999999</v>
      </c>
      <c r="L812" s="236">
        <v>9589824.1699999999</v>
      </c>
      <c r="M812" s="236">
        <v>4823512.04</v>
      </c>
      <c r="N812" s="236">
        <v>4766312.13</v>
      </c>
      <c r="O812" s="236">
        <v>19399975.050000001</v>
      </c>
      <c r="P812" s="236">
        <v>9568465.25</v>
      </c>
      <c r="Q812" s="236">
        <v>9831509.8000000007</v>
      </c>
      <c r="R812" s="236">
        <v>39184766.130000003</v>
      </c>
      <c r="S812" s="236">
        <v>39184766.130000003</v>
      </c>
      <c r="T812" s="236">
        <v>6581965</v>
      </c>
      <c r="U812" s="237"/>
      <c r="V812" s="237"/>
      <c r="W812" s="237"/>
      <c r="X812" s="237"/>
    </row>
    <row r="813" spans="1:24" ht="15" hidden="1" customHeight="1" outlineLevel="2" x14ac:dyDescent="0.2">
      <c r="A813" s="234">
        <v>750</v>
      </c>
      <c r="B813" s="235" t="s">
        <v>1607</v>
      </c>
      <c r="C813" s="235" t="s">
        <v>1734</v>
      </c>
      <c r="D813" s="235" t="s">
        <v>1735</v>
      </c>
      <c r="E813" s="235" t="s">
        <v>1748</v>
      </c>
      <c r="F813" s="235" t="s">
        <v>1749</v>
      </c>
      <c r="G813" s="236">
        <v>40967946.189999998</v>
      </c>
      <c r="H813" s="236">
        <v>19347033.440000001</v>
      </c>
      <c r="I813" s="236">
        <v>21620912.75</v>
      </c>
      <c r="J813" s="236">
        <v>1717617</v>
      </c>
      <c r="K813" s="236">
        <v>19903295.75</v>
      </c>
      <c r="L813" s="236">
        <v>7943991.29</v>
      </c>
      <c r="M813" s="236">
        <v>3752046.83</v>
      </c>
      <c r="N813" s="236">
        <v>4191944.46</v>
      </c>
      <c r="O813" s="236">
        <v>12484786.07</v>
      </c>
      <c r="P813" s="236">
        <v>5807289.7300000004</v>
      </c>
      <c r="Q813" s="236">
        <v>6677496.3399999999</v>
      </c>
      <c r="R813" s="236">
        <v>32490353.550000001</v>
      </c>
      <c r="S813" s="236">
        <v>32490353.550000001</v>
      </c>
      <c r="T813" s="236">
        <v>2000000</v>
      </c>
      <c r="U813" s="237"/>
      <c r="V813" s="237"/>
      <c r="W813" s="237"/>
      <c r="X813" s="237"/>
    </row>
    <row r="814" spans="1:24" ht="15" hidden="1" customHeight="1" outlineLevel="1" x14ac:dyDescent="0.2">
      <c r="A814" s="239"/>
      <c r="B814" s="240"/>
      <c r="C814" s="241"/>
      <c r="D814" s="242" t="s">
        <v>1750</v>
      </c>
      <c r="E814" s="240"/>
      <c r="F814" s="240"/>
      <c r="G814" s="243">
        <f t="shared" ref="G814:T814" si="60">SUBTOTAL(9,G807:G813)</f>
        <v>0</v>
      </c>
      <c r="H814" s="243">
        <f t="shared" si="60"/>
        <v>0</v>
      </c>
      <c r="I814" s="243">
        <f t="shared" si="60"/>
        <v>0</v>
      </c>
      <c r="J814" s="243">
        <f t="shared" si="60"/>
        <v>0</v>
      </c>
      <c r="K814" s="243">
        <f t="shared" si="60"/>
        <v>0</v>
      </c>
      <c r="L814" s="243">
        <f t="shared" si="60"/>
        <v>0</v>
      </c>
      <c r="M814" s="243">
        <f t="shared" si="60"/>
        <v>0</v>
      </c>
      <c r="N814" s="243">
        <f t="shared" si="60"/>
        <v>0</v>
      </c>
      <c r="O814" s="243">
        <f t="shared" si="60"/>
        <v>0</v>
      </c>
      <c r="P814" s="243">
        <f t="shared" si="60"/>
        <v>0</v>
      </c>
      <c r="Q814" s="243">
        <f t="shared" si="60"/>
        <v>0</v>
      </c>
      <c r="R814" s="243">
        <f t="shared" si="60"/>
        <v>0</v>
      </c>
      <c r="S814" s="243">
        <f t="shared" si="60"/>
        <v>0</v>
      </c>
      <c r="T814" s="243">
        <f t="shared" si="60"/>
        <v>0</v>
      </c>
      <c r="U814" s="237"/>
      <c r="V814" s="237"/>
      <c r="W814" s="237"/>
      <c r="X814" s="237"/>
    </row>
    <row r="815" spans="1:24" ht="15" hidden="1" customHeight="1" outlineLevel="2" x14ac:dyDescent="0.2">
      <c r="A815" s="244">
        <v>751</v>
      </c>
      <c r="B815" s="245" t="s">
        <v>1607</v>
      </c>
      <c r="C815" s="235" t="s">
        <v>1751</v>
      </c>
      <c r="D815" s="245" t="s">
        <v>1752</v>
      </c>
      <c r="E815" s="245" t="s">
        <v>1753</v>
      </c>
      <c r="F815" s="245" t="s">
        <v>1754</v>
      </c>
      <c r="G815" s="246">
        <v>106712820.13</v>
      </c>
      <c r="H815" s="246">
        <v>62488746.579999998</v>
      </c>
      <c r="I815" s="246">
        <v>44224073.549999997</v>
      </c>
      <c r="J815" s="246">
        <v>15555860</v>
      </c>
      <c r="K815" s="246">
        <v>28668213.550000001</v>
      </c>
      <c r="L815" s="246">
        <v>21294249.699999999</v>
      </c>
      <c r="M815" s="246">
        <v>12467061.17</v>
      </c>
      <c r="N815" s="246">
        <v>8827188.5299999993</v>
      </c>
      <c r="O815" s="246">
        <v>214705943.56</v>
      </c>
      <c r="P815" s="246">
        <v>116845133.25</v>
      </c>
      <c r="Q815" s="246">
        <v>97860810.310000002</v>
      </c>
      <c r="R815" s="246">
        <v>150912072.38999999</v>
      </c>
      <c r="S815" s="246">
        <v>135327078.5</v>
      </c>
      <c r="T815" s="246">
        <v>0</v>
      </c>
      <c r="U815" s="237"/>
      <c r="V815" s="237"/>
      <c r="W815" s="237"/>
      <c r="X815" s="237"/>
    </row>
    <row r="816" spans="1:24" ht="15" hidden="1" customHeight="1" outlineLevel="2" x14ac:dyDescent="0.2">
      <c r="A816" s="234">
        <v>752</v>
      </c>
      <c r="B816" s="235" t="s">
        <v>1607</v>
      </c>
      <c r="C816" s="235" t="s">
        <v>1751</v>
      </c>
      <c r="D816" s="235" t="s">
        <v>1752</v>
      </c>
      <c r="E816" s="235" t="s">
        <v>1755</v>
      </c>
      <c r="F816" s="235" t="s">
        <v>1756</v>
      </c>
      <c r="G816" s="236">
        <v>47175759.909999996</v>
      </c>
      <c r="H816" s="236">
        <v>26713647.129999999</v>
      </c>
      <c r="I816" s="236">
        <v>20462112.780000001</v>
      </c>
      <c r="J816" s="236">
        <v>406514</v>
      </c>
      <c r="K816" s="236">
        <v>20055598.780000001</v>
      </c>
      <c r="L816" s="236">
        <v>9413793.1099999994</v>
      </c>
      <c r="M816" s="236">
        <v>5332718.55</v>
      </c>
      <c r="N816" s="236">
        <v>4081074.56</v>
      </c>
      <c r="O816" s="236">
        <v>11655762.939999999</v>
      </c>
      <c r="P816" s="236">
        <v>6457017.3200000003</v>
      </c>
      <c r="Q816" s="236">
        <v>5198745.62</v>
      </c>
      <c r="R816" s="236">
        <v>29741932.960000001</v>
      </c>
      <c r="S816" s="236">
        <v>29351107.93</v>
      </c>
      <c r="T816" s="236">
        <v>1649219</v>
      </c>
      <c r="U816" s="237"/>
      <c r="V816" s="237"/>
      <c r="W816" s="237"/>
      <c r="X816" s="237"/>
    </row>
    <row r="817" spans="1:24" ht="15" hidden="1" customHeight="1" outlineLevel="2" x14ac:dyDescent="0.2">
      <c r="A817" s="234">
        <v>753</v>
      </c>
      <c r="B817" s="235" t="s">
        <v>1607</v>
      </c>
      <c r="C817" s="235" t="s">
        <v>1751</v>
      </c>
      <c r="D817" s="235" t="s">
        <v>1752</v>
      </c>
      <c r="E817" s="235" t="s">
        <v>1757</v>
      </c>
      <c r="F817" s="235" t="s">
        <v>1758</v>
      </c>
      <c r="G817" s="236">
        <v>45072417.049999997</v>
      </c>
      <c r="H817" s="236">
        <v>24975182.629999999</v>
      </c>
      <c r="I817" s="236">
        <v>20097234.420000002</v>
      </c>
      <c r="J817" s="236">
        <v>407792</v>
      </c>
      <c r="K817" s="236">
        <v>19689442.420000002</v>
      </c>
      <c r="L817" s="236">
        <v>8994076.8399999999</v>
      </c>
      <c r="M817" s="236">
        <v>4983596.42</v>
      </c>
      <c r="N817" s="236">
        <v>4010480.42</v>
      </c>
      <c r="O817" s="236">
        <v>10660751.279999999</v>
      </c>
      <c r="P817" s="236">
        <v>5791553.9500000002</v>
      </c>
      <c r="Q817" s="236">
        <v>4869197.33</v>
      </c>
      <c r="R817" s="236">
        <v>28976912.170000002</v>
      </c>
      <c r="S817" s="236">
        <v>26440018.760000002</v>
      </c>
      <c r="T817" s="236">
        <v>4520314</v>
      </c>
      <c r="U817" s="237"/>
      <c r="V817" s="237"/>
      <c r="W817" s="237"/>
      <c r="X817" s="237"/>
    </row>
    <row r="818" spans="1:24" ht="15" hidden="1" customHeight="1" outlineLevel="2" x14ac:dyDescent="0.2">
      <c r="A818" s="234">
        <v>754</v>
      </c>
      <c r="B818" s="235" t="s">
        <v>1607</v>
      </c>
      <c r="C818" s="235" t="s">
        <v>1751</v>
      </c>
      <c r="D818" s="235" t="s">
        <v>1752</v>
      </c>
      <c r="E818" s="235" t="s">
        <v>1759</v>
      </c>
      <c r="F818" s="235" t="s">
        <v>1760</v>
      </c>
      <c r="G818" s="236">
        <v>43319116.57</v>
      </c>
      <c r="H818" s="236">
        <v>20133493.609999999</v>
      </c>
      <c r="I818" s="236">
        <v>23185622.960000001</v>
      </c>
      <c r="J818" s="236">
        <v>411426</v>
      </c>
      <c r="K818" s="236">
        <v>22774196.960000001</v>
      </c>
      <c r="L818" s="236">
        <v>8644210.5500000007</v>
      </c>
      <c r="M818" s="236">
        <v>4016484.78</v>
      </c>
      <c r="N818" s="236">
        <v>4627725.7699999996</v>
      </c>
      <c r="O818" s="236">
        <v>12822099.77</v>
      </c>
      <c r="P818" s="236">
        <v>5891044.6100000003</v>
      </c>
      <c r="Q818" s="236">
        <v>6931055.1600000001</v>
      </c>
      <c r="R818" s="236">
        <v>34744403.890000001</v>
      </c>
      <c r="S818" s="236">
        <v>31673881.899999999</v>
      </c>
      <c r="T818" s="236">
        <v>520500</v>
      </c>
      <c r="U818" s="237"/>
      <c r="V818" s="237"/>
      <c r="W818" s="237"/>
      <c r="X818" s="237"/>
    </row>
    <row r="819" spans="1:24" ht="15" hidden="1" customHeight="1" outlineLevel="2" x14ac:dyDescent="0.2">
      <c r="A819" s="234">
        <v>755</v>
      </c>
      <c r="B819" s="235" t="s">
        <v>1607</v>
      </c>
      <c r="C819" s="235" t="s">
        <v>1751</v>
      </c>
      <c r="D819" s="235" t="s">
        <v>1752</v>
      </c>
      <c r="E819" s="235" t="s">
        <v>1761</v>
      </c>
      <c r="F819" s="235" t="s">
        <v>1762</v>
      </c>
      <c r="G819" s="236">
        <v>44833564.609999999</v>
      </c>
      <c r="H819" s="236">
        <v>27393186.989999998</v>
      </c>
      <c r="I819" s="236">
        <v>17440377.620000001</v>
      </c>
      <c r="J819" s="236">
        <v>405940</v>
      </c>
      <c r="K819" s="236">
        <v>17034437.620000001</v>
      </c>
      <c r="L819" s="236">
        <v>8946414.4800000004</v>
      </c>
      <c r="M819" s="236">
        <v>5465925.9400000004</v>
      </c>
      <c r="N819" s="236">
        <v>3480488.54</v>
      </c>
      <c r="O819" s="236">
        <v>11486888.68</v>
      </c>
      <c r="P819" s="236">
        <v>6864186.0700000003</v>
      </c>
      <c r="Q819" s="236">
        <v>4622702.6100000003</v>
      </c>
      <c r="R819" s="236">
        <v>25543568.77</v>
      </c>
      <c r="S819" s="236">
        <v>23906980.210000001</v>
      </c>
      <c r="T819" s="236">
        <v>7656000</v>
      </c>
      <c r="U819" s="237"/>
      <c r="V819" s="237"/>
      <c r="W819" s="237"/>
      <c r="X819" s="237"/>
    </row>
    <row r="820" spans="1:24" ht="15" hidden="1" customHeight="1" outlineLevel="2" x14ac:dyDescent="0.2">
      <c r="A820" s="234">
        <v>756</v>
      </c>
      <c r="B820" s="235" t="s">
        <v>1607</v>
      </c>
      <c r="C820" s="235" t="s">
        <v>1751</v>
      </c>
      <c r="D820" s="235" t="s">
        <v>1752</v>
      </c>
      <c r="E820" s="235" t="s">
        <v>1763</v>
      </c>
      <c r="F820" s="235" t="s">
        <v>1764</v>
      </c>
      <c r="G820" s="236">
        <v>30428934.289999999</v>
      </c>
      <c r="H820" s="236">
        <v>15784070.310000001</v>
      </c>
      <c r="I820" s="236">
        <v>14644863.98</v>
      </c>
      <c r="J820" s="236">
        <v>406538</v>
      </c>
      <c r="K820" s="236">
        <v>14238325.98</v>
      </c>
      <c r="L820" s="236">
        <v>6041922.9500000002</v>
      </c>
      <c r="M820" s="236">
        <v>3133391.7</v>
      </c>
      <c r="N820" s="236">
        <v>2908531.25</v>
      </c>
      <c r="O820" s="236">
        <v>13893556.85</v>
      </c>
      <c r="P820" s="236">
        <v>7107385.9900000002</v>
      </c>
      <c r="Q820" s="236">
        <v>6786170.8600000003</v>
      </c>
      <c r="R820" s="236">
        <v>24339566.09</v>
      </c>
      <c r="S820" s="236">
        <v>24339566.09</v>
      </c>
      <c r="T820" s="236">
        <v>1050517</v>
      </c>
      <c r="U820" s="237"/>
      <c r="V820" s="237"/>
      <c r="W820" s="237"/>
      <c r="X820" s="237"/>
    </row>
    <row r="821" spans="1:24" ht="15" hidden="1" customHeight="1" outlineLevel="2" x14ac:dyDescent="0.2">
      <c r="A821" s="234">
        <v>757</v>
      </c>
      <c r="B821" s="235" t="s">
        <v>1607</v>
      </c>
      <c r="C821" s="235" t="s">
        <v>1751</v>
      </c>
      <c r="D821" s="235" t="s">
        <v>1752</v>
      </c>
      <c r="E821" s="235" t="s">
        <v>1765</v>
      </c>
      <c r="F821" s="235" t="s">
        <v>1766</v>
      </c>
      <c r="G821" s="236">
        <v>25307057.23</v>
      </c>
      <c r="H821" s="236">
        <v>14674217.91</v>
      </c>
      <c r="I821" s="236">
        <v>10632839.32</v>
      </c>
      <c r="J821" s="236">
        <v>405930</v>
      </c>
      <c r="K821" s="236">
        <v>10226909.32</v>
      </c>
      <c r="L821" s="236">
        <v>5036432.0999999996</v>
      </c>
      <c r="M821" s="236">
        <v>2920596.77</v>
      </c>
      <c r="N821" s="236">
        <v>2115835.33</v>
      </c>
      <c r="O821" s="236">
        <v>19434263.760000002</v>
      </c>
      <c r="P821" s="236">
        <v>10898812.32</v>
      </c>
      <c r="Q821" s="236">
        <v>8535451.4399999995</v>
      </c>
      <c r="R821" s="236">
        <v>21284126.09</v>
      </c>
      <c r="S821" s="236">
        <v>21284126.09</v>
      </c>
      <c r="T821" s="236">
        <v>980317</v>
      </c>
      <c r="U821" s="237"/>
      <c r="V821" s="237"/>
      <c r="W821" s="237"/>
      <c r="X821" s="237"/>
    </row>
    <row r="822" spans="1:24" ht="15" hidden="1" customHeight="1" outlineLevel="1" x14ac:dyDescent="0.2">
      <c r="A822" s="239"/>
      <c r="B822" s="240"/>
      <c r="C822" s="241"/>
      <c r="D822" s="242" t="s">
        <v>1767</v>
      </c>
      <c r="E822" s="240"/>
      <c r="F822" s="240"/>
      <c r="G822" s="243">
        <f t="shared" ref="G822:T822" si="61">SUBTOTAL(9,G815:G821)</f>
        <v>0</v>
      </c>
      <c r="H822" s="243">
        <f t="shared" si="61"/>
        <v>0</v>
      </c>
      <c r="I822" s="243">
        <f t="shared" si="61"/>
        <v>0</v>
      </c>
      <c r="J822" s="243">
        <f t="shared" si="61"/>
        <v>0</v>
      </c>
      <c r="K822" s="243">
        <f t="shared" si="61"/>
        <v>0</v>
      </c>
      <c r="L822" s="243">
        <f t="shared" si="61"/>
        <v>0</v>
      </c>
      <c r="M822" s="243">
        <f t="shared" si="61"/>
        <v>0</v>
      </c>
      <c r="N822" s="243">
        <f t="shared" si="61"/>
        <v>0</v>
      </c>
      <c r="O822" s="243">
        <f t="shared" si="61"/>
        <v>0</v>
      </c>
      <c r="P822" s="243">
        <f t="shared" si="61"/>
        <v>0</v>
      </c>
      <c r="Q822" s="243">
        <f t="shared" si="61"/>
        <v>0</v>
      </c>
      <c r="R822" s="243">
        <f t="shared" si="61"/>
        <v>0</v>
      </c>
      <c r="S822" s="243">
        <f t="shared" si="61"/>
        <v>0</v>
      </c>
      <c r="T822" s="243">
        <f t="shared" si="61"/>
        <v>0</v>
      </c>
      <c r="U822" s="237"/>
      <c r="V822" s="237"/>
      <c r="W822" s="237"/>
      <c r="X822" s="237"/>
    </row>
    <row r="823" spans="1:24" ht="15" hidden="1" customHeight="1" outlineLevel="2" x14ac:dyDescent="0.2">
      <c r="A823" s="244">
        <v>758</v>
      </c>
      <c r="B823" s="245" t="s">
        <v>1768</v>
      </c>
      <c r="C823" s="235" t="s">
        <v>1769</v>
      </c>
      <c r="D823" s="245" t="s">
        <v>1770</v>
      </c>
      <c r="E823" s="245" t="s">
        <v>1771</v>
      </c>
      <c r="F823" s="245" t="s">
        <v>1772</v>
      </c>
      <c r="G823" s="246">
        <v>115858013.06999999</v>
      </c>
      <c r="H823" s="246">
        <v>78495718.659999996</v>
      </c>
      <c r="I823" s="246">
        <v>37362294.409999996</v>
      </c>
      <c r="J823" s="246">
        <v>0</v>
      </c>
      <c r="K823" s="246">
        <v>37362294.409999996</v>
      </c>
      <c r="L823" s="246">
        <v>23463549.260000002</v>
      </c>
      <c r="M823" s="246">
        <v>15878904.92</v>
      </c>
      <c r="N823" s="246">
        <v>7584644.3399999999</v>
      </c>
      <c r="O823" s="246">
        <v>530968557.73000002</v>
      </c>
      <c r="P823" s="246">
        <v>333628204.42000002</v>
      </c>
      <c r="Q823" s="246">
        <v>197340353.31</v>
      </c>
      <c r="R823" s="246">
        <v>242287292.06</v>
      </c>
      <c r="S823" s="246">
        <v>197532342.03</v>
      </c>
      <c r="T823" s="246">
        <v>0</v>
      </c>
      <c r="U823" s="237"/>
      <c r="V823" s="237"/>
      <c r="W823" s="237"/>
      <c r="X823" s="237"/>
    </row>
    <row r="824" spans="1:24" ht="15" hidden="1" customHeight="1" outlineLevel="2" x14ac:dyDescent="0.2">
      <c r="A824" s="234">
        <v>759</v>
      </c>
      <c r="B824" s="235" t="s">
        <v>1768</v>
      </c>
      <c r="C824" s="235" t="s">
        <v>1769</v>
      </c>
      <c r="D824" s="235" t="s">
        <v>1770</v>
      </c>
      <c r="E824" s="235" t="s">
        <v>1773</v>
      </c>
      <c r="F824" s="235" t="s">
        <v>1774</v>
      </c>
      <c r="G824" s="236">
        <v>41665609.399999999</v>
      </c>
      <c r="H824" s="236">
        <v>23568696.27</v>
      </c>
      <c r="I824" s="236">
        <v>18096913.129999999</v>
      </c>
      <c r="J824" s="236">
        <v>8091258.6100000003</v>
      </c>
      <c r="K824" s="236">
        <v>10005654.52</v>
      </c>
      <c r="L824" s="236">
        <v>8438113.6300000008</v>
      </c>
      <c r="M824" s="236">
        <v>4774277.6399999997</v>
      </c>
      <c r="N824" s="236">
        <v>3663835.99</v>
      </c>
      <c r="O824" s="236">
        <v>11093453.140000001</v>
      </c>
      <c r="P824" s="236">
        <v>6053839.0899999999</v>
      </c>
      <c r="Q824" s="236">
        <v>5039614.05</v>
      </c>
      <c r="R824" s="236">
        <v>26800363.170000002</v>
      </c>
      <c r="S824" s="236">
        <v>24872129.84</v>
      </c>
      <c r="T824" s="236">
        <v>3000000</v>
      </c>
      <c r="U824" s="237"/>
      <c r="V824" s="237"/>
      <c r="W824" s="237"/>
      <c r="X824" s="237"/>
    </row>
    <row r="825" spans="1:24" ht="15" hidden="1" customHeight="1" outlineLevel="2" x14ac:dyDescent="0.2">
      <c r="A825" s="234">
        <v>760</v>
      </c>
      <c r="B825" s="235" t="s">
        <v>1768</v>
      </c>
      <c r="C825" s="235" t="s">
        <v>1769</v>
      </c>
      <c r="D825" s="235" t="s">
        <v>1770</v>
      </c>
      <c r="E825" s="235" t="s">
        <v>1775</v>
      </c>
      <c r="F825" s="235" t="s">
        <v>1776</v>
      </c>
      <c r="G825" s="236">
        <v>42568392.520000003</v>
      </c>
      <c r="H825" s="236">
        <v>24252793.48</v>
      </c>
      <c r="I825" s="236">
        <v>18315599.039999999</v>
      </c>
      <c r="J825" s="236">
        <v>8359109.0999999996</v>
      </c>
      <c r="K825" s="236">
        <v>9956489.9399999995</v>
      </c>
      <c r="L825" s="236">
        <v>8620945.1400000006</v>
      </c>
      <c r="M825" s="236">
        <v>4910723.1900000004</v>
      </c>
      <c r="N825" s="236">
        <v>3710221.95</v>
      </c>
      <c r="O825" s="236">
        <v>20577694.670000002</v>
      </c>
      <c r="P825" s="236">
        <v>11488165.33</v>
      </c>
      <c r="Q825" s="236">
        <v>9089529.3399999999</v>
      </c>
      <c r="R825" s="236">
        <v>31115350.329999998</v>
      </c>
      <c r="S825" s="236">
        <v>29573007.449999999</v>
      </c>
      <c r="T825" s="236">
        <v>3000000</v>
      </c>
      <c r="U825" s="237"/>
      <c r="V825" s="237"/>
      <c r="W825" s="237"/>
      <c r="X825" s="237"/>
    </row>
    <row r="826" spans="1:24" ht="15" hidden="1" customHeight="1" outlineLevel="2" x14ac:dyDescent="0.2">
      <c r="A826" s="234">
        <v>761</v>
      </c>
      <c r="B826" s="235" t="s">
        <v>1768</v>
      </c>
      <c r="C826" s="235" t="s">
        <v>1769</v>
      </c>
      <c r="D826" s="235" t="s">
        <v>1770</v>
      </c>
      <c r="E826" s="235" t="s">
        <v>1777</v>
      </c>
      <c r="F826" s="235" t="s">
        <v>1778</v>
      </c>
      <c r="G826" s="236">
        <v>63583524.119999997</v>
      </c>
      <c r="H826" s="236">
        <v>33129843.809999999</v>
      </c>
      <c r="I826" s="236">
        <v>30453680.309999999</v>
      </c>
      <c r="J826" s="236">
        <v>9836635.0099999998</v>
      </c>
      <c r="K826" s="236">
        <v>20617045.300000001</v>
      </c>
      <c r="L826" s="236">
        <v>12873625.41</v>
      </c>
      <c r="M826" s="236">
        <v>6710041.3200000003</v>
      </c>
      <c r="N826" s="236">
        <v>6163584.0899999999</v>
      </c>
      <c r="O826" s="236">
        <v>24765066.420000002</v>
      </c>
      <c r="P826" s="236">
        <v>12705465.869999999</v>
      </c>
      <c r="Q826" s="236">
        <v>12059600.550000001</v>
      </c>
      <c r="R826" s="236">
        <v>48676864.950000003</v>
      </c>
      <c r="S826" s="236">
        <v>48676864.950000003</v>
      </c>
      <c r="T826" s="236">
        <v>3500000</v>
      </c>
      <c r="U826" s="237"/>
      <c r="V826" s="237"/>
      <c r="W826" s="237"/>
      <c r="X826" s="237"/>
    </row>
    <row r="827" spans="1:24" ht="15" hidden="1" customHeight="1" outlineLevel="2" x14ac:dyDescent="0.2">
      <c r="A827" s="234">
        <v>762</v>
      </c>
      <c r="B827" s="235" t="s">
        <v>1768</v>
      </c>
      <c r="C827" s="235" t="s">
        <v>1769</v>
      </c>
      <c r="D827" s="235" t="s">
        <v>1770</v>
      </c>
      <c r="E827" s="235" t="s">
        <v>1779</v>
      </c>
      <c r="F827" s="235" t="s">
        <v>1780</v>
      </c>
      <c r="G827" s="236">
        <v>39884405.960000001</v>
      </c>
      <c r="H827" s="236">
        <v>16015866.52</v>
      </c>
      <c r="I827" s="236">
        <v>23868539.440000001</v>
      </c>
      <c r="J827" s="236">
        <v>4900790.63</v>
      </c>
      <c r="K827" s="236">
        <v>18967748.809999999</v>
      </c>
      <c r="L827" s="236">
        <v>8033164.79</v>
      </c>
      <c r="M827" s="236">
        <v>3226890.38</v>
      </c>
      <c r="N827" s="236">
        <v>4806274.41</v>
      </c>
      <c r="O827" s="236">
        <v>8949169.0299999993</v>
      </c>
      <c r="P827" s="236">
        <v>3562122.1</v>
      </c>
      <c r="Q827" s="236">
        <v>5387046.9299999997</v>
      </c>
      <c r="R827" s="236">
        <v>34061860.780000001</v>
      </c>
      <c r="S827" s="236">
        <v>34061860.780000001</v>
      </c>
      <c r="T827" s="236">
        <v>1000000</v>
      </c>
      <c r="U827" s="237"/>
      <c r="V827" s="237"/>
      <c r="W827" s="237"/>
      <c r="X827" s="237"/>
    </row>
    <row r="828" spans="1:24" ht="15" hidden="1" customHeight="1" outlineLevel="2" x14ac:dyDescent="0.2">
      <c r="A828" s="234">
        <v>763</v>
      </c>
      <c r="B828" s="235" t="s">
        <v>1768</v>
      </c>
      <c r="C828" s="235" t="s">
        <v>1769</v>
      </c>
      <c r="D828" s="235" t="s">
        <v>1770</v>
      </c>
      <c r="E828" s="235" t="s">
        <v>1781</v>
      </c>
      <c r="F828" s="235" t="s">
        <v>1782</v>
      </c>
      <c r="G828" s="236">
        <v>48755447.689999998</v>
      </c>
      <c r="H828" s="236">
        <v>24078924.449999999</v>
      </c>
      <c r="I828" s="236">
        <v>24676523.239999998</v>
      </c>
      <c r="J828" s="236">
        <v>8545162.1899999995</v>
      </c>
      <c r="K828" s="236">
        <v>16131361.050000001</v>
      </c>
      <c r="L828" s="236">
        <v>9847872.7400000002</v>
      </c>
      <c r="M828" s="236">
        <v>4863231.05</v>
      </c>
      <c r="N828" s="236">
        <v>4984641.6900000004</v>
      </c>
      <c r="O828" s="236">
        <v>14374619.439999999</v>
      </c>
      <c r="P828" s="236">
        <v>7001902.5</v>
      </c>
      <c r="Q828" s="236">
        <v>7372716.9400000004</v>
      </c>
      <c r="R828" s="236">
        <v>37033881.869999997</v>
      </c>
      <c r="S828" s="236">
        <v>37033881.869999997</v>
      </c>
      <c r="T828" s="236">
        <v>3000000</v>
      </c>
      <c r="U828" s="237"/>
      <c r="V828" s="237"/>
      <c r="W828" s="237"/>
      <c r="X828" s="237"/>
    </row>
    <row r="829" spans="1:24" ht="15" hidden="1" customHeight="1" outlineLevel="2" x14ac:dyDescent="0.2">
      <c r="A829" s="234">
        <v>764</v>
      </c>
      <c r="B829" s="235" t="s">
        <v>1768</v>
      </c>
      <c r="C829" s="235" t="s">
        <v>1769</v>
      </c>
      <c r="D829" s="235" t="s">
        <v>1770</v>
      </c>
      <c r="E829" s="235" t="s">
        <v>1783</v>
      </c>
      <c r="F829" s="235" t="s">
        <v>1784</v>
      </c>
      <c r="G829" s="236">
        <v>71805780.950000003</v>
      </c>
      <c r="H829" s="236">
        <v>31344385.579999998</v>
      </c>
      <c r="I829" s="236">
        <v>40461395.369999997</v>
      </c>
      <c r="J829" s="236">
        <v>8848469.2200000007</v>
      </c>
      <c r="K829" s="236">
        <v>31612926.149999999</v>
      </c>
      <c r="L829" s="236">
        <v>14542097.119999999</v>
      </c>
      <c r="M829" s="236">
        <v>6346397.5</v>
      </c>
      <c r="N829" s="236">
        <v>8195699.6200000001</v>
      </c>
      <c r="O829" s="236">
        <v>21216179.41</v>
      </c>
      <c r="P829" s="236">
        <v>9008241.9199999999</v>
      </c>
      <c r="Q829" s="236">
        <v>12207937.49</v>
      </c>
      <c r="R829" s="236">
        <v>60865032.479999997</v>
      </c>
      <c r="S829" s="236">
        <v>56491475.530000001</v>
      </c>
      <c r="T829" s="236">
        <v>3000000</v>
      </c>
      <c r="U829" s="237"/>
      <c r="V829" s="237"/>
      <c r="W829" s="237"/>
      <c r="X829" s="237"/>
    </row>
    <row r="830" spans="1:24" ht="15" hidden="1" customHeight="1" outlineLevel="2" x14ac:dyDescent="0.2">
      <c r="A830" s="234">
        <v>765</v>
      </c>
      <c r="B830" s="235" t="s">
        <v>1768</v>
      </c>
      <c r="C830" s="235" t="s">
        <v>1769</v>
      </c>
      <c r="D830" s="235" t="s">
        <v>1770</v>
      </c>
      <c r="E830" s="235" t="s">
        <v>1785</v>
      </c>
      <c r="F830" s="235" t="s">
        <v>1786</v>
      </c>
      <c r="G830" s="236">
        <v>102282717.03</v>
      </c>
      <c r="H830" s="236">
        <v>40463367.950000003</v>
      </c>
      <c r="I830" s="236">
        <v>61819349.079999998</v>
      </c>
      <c r="J830" s="236">
        <v>3000000</v>
      </c>
      <c r="K830" s="236">
        <v>58819349.079999998</v>
      </c>
      <c r="L830" s="236">
        <v>20714282.129999999</v>
      </c>
      <c r="M830" s="236">
        <v>8193717.1900000004</v>
      </c>
      <c r="N830" s="236">
        <v>12520564.939999999</v>
      </c>
      <c r="O830" s="236">
        <v>113449451.26000001</v>
      </c>
      <c r="P830" s="236">
        <v>43200730.859999999</v>
      </c>
      <c r="Q830" s="236">
        <v>70248720.400000006</v>
      </c>
      <c r="R830" s="236">
        <v>144588634.41999999</v>
      </c>
      <c r="S830" s="236">
        <v>124510484.13</v>
      </c>
      <c r="T830" s="236">
        <v>3000000</v>
      </c>
      <c r="U830" s="237"/>
      <c r="V830" s="237"/>
      <c r="W830" s="237"/>
      <c r="X830" s="237"/>
    </row>
    <row r="831" spans="1:24" ht="15" hidden="1" customHeight="1" outlineLevel="2" x14ac:dyDescent="0.2">
      <c r="A831" s="234">
        <v>766</v>
      </c>
      <c r="B831" s="235" t="s">
        <v>1768</v>
      </c>
      <c r="C831" s="235" t="s">
        <v>1769</v>
      </c>
      <c r="D831" s="235" t="s">
        <v>1770</v>
      </c>
      <c r="E831" s="235" t="s">
        <v>1787</v>
      </c>
      <c r="F831" s="235" t="s">
        <v>1788</v>
      </c>
      <c r="G831" s="236">
        <v>112469526.45999999</v>
      </c>
      <c r="H831" s="236">
        <v>56082627.469999999</v>
      </c>
      <c r="I831" s="236">
        <v>56386898.990000002</v>
      </c>
      <c r="J831" s="236">
        <v>3000000</v>
      </c>
      <c r="K831" s="236">
        <v>53386898.990000002</v>
      </c>
      <c r="L831" s="236">
        <v>22777313.41</v>
      </c>
      <c r="M831" s="236">
        <v>11355356.85</v>
      </c>
      <c r="N831" s="236">
        <v>11421956.560000001</v>
      </c>
      <c r="O831" s="236">
        <v>140810383.13999999</v>
      </c>
      <c r="P831" s="236">
        <v>63534989.68</v>
      </c>
      <c r="Q831" s="236">
        <v>77275393.459999993</v>
      </c>
      <c r="R831" s="236">
        <v>145084249.00999999</v>
      </c>
      <c r="S831" s="236">
        <v>138137820</v>
      </c>
      <c r="T831" s="236">
        <v>3000000</v>
      </c>
      <c r="U831" s="237"/>
      <c r="V831" s="237"/>
      <c r="W831" s="237"/>
      <c r="X831" s="237"/>
    </row>
    <row r="832" spans="1:24" ht="15" hidden="1" customHeight="1" outlineLevel="2" x14ac:dyDescent="0.2">
      <c r="A832" s="234">
        <v>767</v>
      </c>
      <c r="B832" s="235" t="s">
        <v>1768</v>
      </c>
      <c r="C832" s="235" t="s">
        <v>1769</v>
      </c>
      <c r="D832" s="235" t="s">
        <v>1770</v>
      </c>
      <c r="E832" s="235" t="s">
        <v>1789</v>
      </c>
      <c r="F832" s="235" t="s">
        <v>1790</v>
      </c>
      <c r="G832" s="236">
        <v>41670609.409999996</v>
      </c>
      <c r="H832" s="236">
        <v>21493640.890000001</v>
      </c>
      <c r="I832" s="236">
        <v>20176968.52</v>
      </c>
      <c r="J832" s="236">
        <v>7344840.5700000003</v>
      </c>
      <c r="K832" s="236">
        <v>12832127.949999999</v>
      </c>
      <c r="L832" s="236">
        <v>8371121.4199999999</v>
      </c>
      <c r="M832" s="236">
        <v>4318326.22</v>
      </c>
      <c r="N832" s="236">
        <v>4052795.2</v>
      </c>
      <c r="O832" s="236">
        <v>15662035.08</v>
      </c>
      <c r="P832" s="236">
        <v>7977752.8899999997</v>
      </c>
      <c r="Q832" s="236">
        <v>7684282.1900000004</v>
      </c>
      <c r="R832" s="236">
        <v>31914045.91</v>
      </c>
      <c r="S832" s="236">
        <v>31914045.91</v>
      </c>
      <c r="T832" s="236">
        <v>3000000</v>
      </c>
      <c r="U832" s="237"/>
      <c r="V832" s="237"/>
      <c r="W832" s="237"/>
      <c r="X832" s="237"/>
    </row>
    <row r="833" spans="1:24" ht="15" hidden="1" customHeight="1" outlineLevel="2" x14ac:dyDescent="0.2">
      <c r="A833" s="234">
        <v>768</v>
      </c>
      <c r="B833" s="235" t="s">
        <v>1768</v>
      </c>
      <c r="C833" s="235" t="s">
        <v>1769</v>
      </c>
      <c r="D833" s="235" t="s">
        <v>1770</v>
      </c>
      <c r="E833" s="235" t="s">
        <v>1791</v>
      </c>
      <c r="F833" s="235" t="s">
        <v>1792</v>
      </c>
      <c r="G833" s="236">
        <v>67739232.719999999</v>
      </c>
      <c r="H833" s="236">
        <v>23114405.300000001</v>
      </c>
      <c r="I833" s="236">
        <v>44624827.420000002</v>
      </c>
      <c r="J833" s="236">
        <v>7765606.2199999997</v>
      </c>
      <c r="K833" s="236">
        <v>36859221.200000003</v>
      </c>
      <c r="L833" s="236">
        <v>13718540.32</v>
      </c>
      <c r="M833" s="236">
        <v>4682095.8</v>
      </c>
      <c r="N833" s="236">
        <v>9036444.5199999996</v>
      </c>
      <c r="O833" s="236">
        <v>19615545.809999999</v>
      </c>
      <c r="P833" s="236">
        <v>6630673.9000000004</v>
      </c>
      <c r="Q833" s="236">
        <v>12984871.91</v>
      </c>
      <c r="R833" s="236">
        <v>66646143.850000001</v>
      </c>
      <c r="S833" s="236">
        <v>58423770.380000003</v>
      </c>
      <c r="T833" s="236">
        <v>3000000</v>
      </c>
      <c r="U833" s="237"/>
      <c r="V833" s="237"/>
      <c r="W833" s="237"/>
      <c r="X833" s="237"/>
    </row>
    <row r="834" spans="1:24" ht="15" hidden="1" customHeight="1" outlineLevel="2" x14ac:dyDescent="0.2">
      <c r="A834" s="234">
        <v>769</v>
      </c>
      <c r="B834" s="235" t="s">
        <v>1768</v>
      </c>
      <c r="C834" s="235" t="s">
        <v>1769</v>
      </c>
      <c r="D834" s="235" t="s">
        <v>1770</v>
      </c>
      <c r="E834" s="235" t="s">
        <v>1793</v>
      </c>
      <c r="F834" s="235" t="s">
        <v>1794</v>
      </c>
      <c r="G834" s="236">
        <v>70027071.170000002</v>
      </c>
      <c r="H834" s="236">
        <v>31855625.350000001</v>
      </c>
      <c r="I834" s="236">
        <v>38171445.82</v>
      </c>
      <c r="J834" s="236">
        <v>9128646.5199999996</v>
      </c>
      <c r="K834" s="236">
        <v>29042799.300000001</v>
      </c>
      <c r="L834" s="236">
        <v>14181873.060000001</v>
      </c>
      <c r="M834" s="236">
        <v>6450083.9100000001</v>
      </c>
      <c r="N834" s="236">
        <v>7731789.1500000004</v>
      </c>
      <c r="O834" s="236">
        <v>33923380.909999996</v>
      </c>
      <c r="P834" s="236">
        <v>15044860.74</v>
      </c>
      <c r="Q834" s="236">
        <v>18878520.170000002</v>
      </c>
      <c r="R834" s="236">
        <v>64781755.140000001</v>
      </c>
      <c r="S834" s="236">
        <v>48769960.670000002</v>
      </c>
      <c r="T834" s="236">
        <v>3000000</v>
      </c>
      <c r="U834" s="237"/>
      <c r="V834" s="237"/>
      <c r="W834" s="237"/>
      <c r="X834" s="237"/>
    </row>
    <row r="835" spans="1:24" ht="15" hidden="1" customHeight="1" outlineLevel="2" x14ac:dyDescent="0.2">
      <c r="A835" s="234">
        <v>770</v>
      </c>
      <c r="B835" s="235" t="s">
        <v>1768</v>
      </c>
      <c r="C835" s="235" t="s">
        <v>1769</v>
      </c>
      <c r="D835" s="235" t="s">
        <v>1770</v>
      </c>
      <c r="E835" s="235" t="s">
        <v>1795</v>
      </c>
      <c r="F835" s="235" t="s">
        <v>1796</v>
      </c>
      <c r="G835" s="236">
        <v>73008220.959999993</v>
      </c>
      <c r="H835" s="236">
        <v>34839319.270000003</v>
      </c>
      <c r="I835" s="236">
        <v>38168901.689999998</v>
      </c>
      <c r="J835" s="236">
        <v>10804365.51</v>
      </c>
      <c r="K835" s="236">
        <v>27364536.18</v>
      </c>
      <c r="L835" s="236">
        <v>14785615.109999999</v>
      </c>
      <c r="M835" s="236">
        <v>7055228.8200000003</v>
      </c>
      <c r="N835" s="236">
        <v>7730386.29</v>
      </c>
      <c r="O835" s="236">
        <v>19202489.48</v>
      </c>
      <c r="P835" s="236">
        <v>8899035.9100000001</v>
      </c>
      <c r="Q835" s="236">
        <v>10303453.57</v>
      </c>
      <c r="R835" s="236">
        <v>56202741.549999997</v>
      </c>
      <c r="S835" s="236">
        <v>49798437.18</v>
      </c>
      <c r="T835" s="236">
        <v>3000000</v>
      </c>
      <c r="U835" s="237"/>
      <c r="V835" s="237"/>
      <c r="W835" s="237"/>
      <c r="X835" s="237"/>
    </row>
    <row r="836" spans="1:24" ht="15" hidden="1" customHeight="1" outlineLevel="2" x14ac:dyDescent="0.2">
      <c r="A836" s="234">
        <v>771</v>
      </c>
      <c r="B836" s="235" t="s">
        <v>1768</v>
      </c>
      <c r="C836" s="235" t="s">
        <v>1769</v>
      </c>
      <c r="D836" s="235" t="s">
        <v>1770</v>
      </c>
      <c r="E836" s="235" t="s">
        <v>1797</v>
      </c>
      <c r="F836" s="235" t="s">
        <v>1798</v>
      </c>
      <c r="G836" s="236">
        <v>84170990.980000004</v>
      </c>
      <c r="H836" s="236">
        <v>35385113.939999998</v>
      </c>
      <c r="I836" s="236">
        <v>48785877.039999999</v>
      </c>
      <c r="J836" s="236">
        <v>1500000</v>
      </c>
      <c r="K836" s="236">
        <v>47285877.039999999</v>
      </c>
      <c r="L836" s="236">
        <v>17023320.5</v>
      </c>
      <c r="M836" s="236">
        <v>7157576.9900000002</v>
      </c>
      <c r="N836" s="236">
        <v>9865743.5099999998</v>
      </c>
      <c r="O836" s="236">
        <v>101099678.20999999</v>
      </c>
      <c r="P836" s="236">
        <v>41367942.07</v>
      </c>
      <c r="Q836" s="236">
        <v>59731736.140000001</v>
      </c>
      <c r="R836" s="236">
        <v>118383356.69</v>
      </c>
      <c r="S836" s="236">
        <v>118383356.69</v>
      </c>
      <c r="T836" s="236">
        <v>1500000</v>
      </c>
      <c r="U836" s="237"/>
      <c r="V836" s="237"/>
      <c r="W836" s="237"/>
      <c r="X836" s="237"/>
    </row>
    <row r="837" spans="1:24" ht="15" hidden="1" customHeight="1" outlineLevel="2" x14ac:dyDescent="0.2">
      <c r="A837" s="234">
        <v>772</v>
      </c>
      <c r="B837" s="235" t="s">
        <v>1768</v>
      </c>
      <c r="C837" s="235" t="s">
        <v>1769</v>
      </c>
      <c r="D837" s="235" t="s">
        <v>1770</v>
      </c>
      <c r="E837" s="235" t="s">
        <v>1799</v>
      </c>
      <c r="F837" s="235" t="s">
        <v>1800</v>
      </c>
      <c r="G837" s="236">
        <v>35185327.859999999</v>
      </c>
      <c r="H837" s="236">
        <v>15415796.390000001</v>
      </c>
      <c r="I837" s="236">
        <v>19769531.469999999</v>
      </c>
      <c r="J837" s="236">
        <v>4800781.42</v>
      </c>
      <c r="K837" s="236">
        <v>14968750.050000001</v>
      </c>
      <c r="L837" s="236">
        <v>7125727.8799999999</v>
      </c>
      <c r="M837" s="236">
        <v>3121411.87</v>
      </c>
      <c r="N837" s="236">
        <v>4004316.01</v>
      </c>
      <c r="O837" s="236">
        <v>16306644.189999999</v>
      </c>
      <c r="P837" s="236">
        <v>6964522.7400000002</v>
      </c>
      <c r="Q837" s="236">
        <v>9342121.4499999993</v>
      </c>
      <c r="R837" s="236">
        <v>33115968.93</v>
      </c>
      <c r="S837" s="236">
        <v>28877497.91</v>
      </c>
      <c r="T837" s="236">
        <v>1500000</v>
      </c>
      <c r="U837" s="237"/>
      <c r="V837" s="237"/>
      <c r="W837" s="237"/>
      <c r="X837" s="237"/>
    </row>
    <row r="838" spans="1:24" ht="15" hidden="1" customHeight="1" outlineLevel="2" x14ac:dyDescent="0.2">
      <c r="A838" s="234">
        <v>773</v>
      </c>
      <c r="B838" s="235" t="s">
        <v>1768</v>
      </c>
      <c r="C838" s="235" t="s">
        <v>1769</v>
      </c>
      <c r="D838" s="235" t="s">
        <v>1770</v>
      </c>
      <c r="E838" s="235" t="s">
        <v>1801</v>
      </c>
      <c r="F838" s="235" t="s">
        <v>1802</v>
      </c>
      <c r="G838" s="236">
        <v>61741858.810000002</v>
      </c>
      <c r="H838" s="236">
        <v>26708729.879999999</v>
      </c>
      <c r="I838" s="236">
        <v>35033128.93</v>
      </c>
      <c r="J838" s="236">
        <v>7879547.4400000004</v>
      </c>
      <c r="K838" s="236">
        <v>27153581.489999998</v>
      </c>
      <c r="L838" s="236">
        <v>12503952.960000001</v>
      </c>
      <c r="M838" s="236">
        <v>5408370.8300000001</v>
      </c>
      <c r="N838" s="236">
        <v>7095582.1299999999</v>
      </c>
      <c r="O838" s="236">
        <v>16834030.16</v>
      </c>
      <c r="P838" s="236">
        <v>7073992.29</v>
      </c>
      <c r="Q838" s="236">
        <v>9760037.8699999992</v>
      </c>
      <c r="R838" s="236">
        <v>51888748.93</v>
      </c>
      <c r="S838" s="236">
        <v>46261530.539999999</v>
      </c>
      <c r="T838" s="236">
        <v>2000000</v>
      </c>
      <c r="U838" s="237"/>
      <c r="V838" s="237"/>
      <c r="W838" s="237"/>
      <c r="X838" s="237"/>
    </row>
    <row r="839" spans="1:24" ht="15" hidden="1" customHeight="1" outlineLevel="2" x14ac:dyDescent="0.2">
      <c r="A839" s="234">
        <v>774</v>
      </c>
      <c r="B839" s="235" t="s">
        <v>1768</v>
      </c>
      <c r="C839" s="235" t="s">
        <v>1769</v>
      </c>
      <c r="D839" s="235" t="s">
        <v>1770</v>
      </c>
      <c r="E839" s="235" t="s">
        <v>1803</v>
      </c>
      <c r="F839" s="235" t="s">
        <v>1804</v>
      </c>
      <c r="G839" s="236">
        <v>51165165.020000003</v>
      </c>
      <c r="H839" s="236">
        <v>17664659.030000001</v>
      </c>
      <c r="I839" s="236">
        <v>33500505.989999998</v>
      </c>
      <c r="J839" s="236">
        <v>5962991.7699999996</v>
      </c>
      <c r="K839" s="236">
        <v>27537514.219999999</v>
      </c>
      <c r="L839" s="236">
        <v>10361962.35</v>
      </c>
      <c r="M839" s="236">
        <v>3578406.26</v>
      </c>
      <c r="N839" s="236">
        <v>6783556.0899999999</v>
      </c>
      <c r="O839" s="236">
        <v>17143431.100000001</v>
      </c>
      <c r="P839" s="236">
        <v>5825060.71</v>
      </c>
      <c r="Q839" s="236">
        <v>11318370.390000001</v>
      </c>
      <c r="R839" s="236">
        <v>51602432.469999999</v>
      </c>
      <c r="S839" s="236">
        <v>45882059.490000002</v>
      </c>
      <c r="T839" s="236">
        <v>2000000</v>
      </c>
      <c r="U839" s="237"/>
      <c r="V839" s="237"/>
      <c r="W839" s="237"/>
      <c r="X839" s="237"/>
    </row>
    <row r="840" spans="1:24" ht="15" hidden="1" customHeight="1" outlineLevel="2" x14ac:dyDescent="0.2">
      <c r="A840" s="234">
        <v>775</v>
      </c>
      <c r="B840" s="235" t="s">
        <v>1768</v>
      </c>
      <c r="C840" s="235" t="s">
        <v>1769</v>
      </c>
      <c r="D840" s="235" t="s">
        <v>1770</v>
      </c>
      <c r="E840" s="235" t="s">
        <v>1805</v>
      </c>
      <c r="F840" s="235" t="s">
        <v>1806</v>
      </c>
      <c r="G840" s="236">
        <v>26345162.91</v>
      </c>
      <c r="H840" s="236">
        <v>11149263.18</v>
      </c>
      <c r="I840" s="236">
        <v>15195899.73</v>
      </c>
      <c r="J840" s="236">
        <v>4426474.5</v>
      </c>
      <c r="K840" s="236">
        <v>10769425.23</v>
      </c>
      <c r="L840" s="236">
        <v>5314828.59</v>
      </c>
      <c r="M840" s="236">
        <v>2249747.23</v>
      </c>
      <c r="N840" s="236">
        <v>3065081.36</v>
      </c>
      <c r="O840" s="236">
        <v>7558161.9699999997</v>
      </c>
      <c r="P840" s="236">
        <v>3179819.59</v>
      </c>
      <c r="Q840" s="236">
        <v>4378342.38</v>
      </c>
      <c r="R840" s="236">
        <v>22639323.469999999</v>
      </c>
      <c r="S840" s="236">
        <v>22639323.469999999</v>
      </c>
      <c r="T840" s="236">
        <v>2000000</v>
      </c>
      <c r="U840" s="237"/>
      <c r="V840" s="237"/>
      <c r="W840" s="237"/>
      <c r="X840" s="237"/>
    </row>
    <row r="841" spans="1:24" ht="15" hidden="1" customHeight="1" outlineLevel="2" x14ac:dyDescent="0.2">
      <c r="A841" s="234">
        <v>776</v>
      </c>
      <c r="B841" s="235" t="s">
        <v>1768</v>
      </c>
      <c r="C841" s="235" t="s">
        <v>1769</v>
      </c>
      <c r="D841" s="235" t="s">
        <v>1770</v>
      </c>
      <c r="E841" s="235" t="s">
        <v>1807</v>
      </c>
      <c r="F841" s="235" t="s">
        <v>1808</v>
      </c>
      <c r="G841" s="236">
        <v>33990936.310000002</v>
      </c>
      <c r="H841" s="236">
        <v>15312738.359999999</v>
      </c>
      <c r="I841" s="236">
        <v>18678197.949999999</v>
      </c>
      <c r="J841" s="236">
        <v>4849608.7699999996</v>
      </c>
      <c r="K841" s="236">
        <v>13828589.18</v>
      </c>
      <c r="L841" s="236">
        <v>6883839.8600000003</v>
      </c>
      <c r="M841" s="236">
        <v>3101708.41</v>
      </c>
      <c r="N841" s="236">
        <v>3782131.45</v>
      </c>
      <c r="O841" s="236">
        <v>8647757.7200000007</v>
      </c>
      <c r="P841" s="236">
        <v>3835972.23</v>
      </c>
      <c r="Q841" s="236">
        <v>4811785.49</v>
      </c>
      <c r="R841" s="236">
        <v>27272114.890000001</v>
      </c>
      <c r="S841" s="236">
        <v>24573404.399999999</v>
      </c>
      <c r="T841" s="236">
        <v>1500000</v>
      </c>
      <c r="U841" s="237"/>
      <c r="V841" s="237"/>
      <c r="W841" s="237"/>
      <c r="X841" s="237"/>
    </row>
    <row r="842" spans="1:24" ht="15" hidden="1" customHeight="1" outlineLevel="2" x14ac:dyDescent="0.2">
      <c r="A842" s="234">
        <v>777</v>
      </c>
      <c r="B842" s="235" t="s">
        <v>1768</v>
      </c>
      <c r="C842" s="235" t="s">
        <v>1769</v>
      </c>
      <c r="D842" s="235" t="s">
        <v>1770</v>
      </c>
      <c r="E842" s="235" t="s">
        <v>1809</v>
      </c>
      <c r="F842" s="235" t="s">
        <v>377</v>
      </c>
      <c r="G842" s="236">
        <v>34283900.280000001</v>
      </c>
      <c r="H842" s="236">
        <v>13847135.960000001</v>
      </c>
      <c r="I842" s="236">
        <v>20436764.32</v>
      </c>
      <c r="J842" s="236">
        <v>4892856.5199999996</v>
      </c>
      <c r="K842" s="236">
        <v>15543907.800000001</v>
      </c>
      <c r="L842" s="236">
        <v>6943170.8799999999</v>
      </c>
      <c r="M842" s="236">
        <v>2803215.07</v>
      </c>
      <c r="N842" s="236">
        <v>4139955.81</v>
      </c>
      <c r="O842" s="236">
        <v>7520392.7699999996</v>
      </c>
      <c r="P842" s="236">
        <v>2993762.97</v>
      </c>
      <c r="Q842" s="236">
        <v>4526629.8</v>
      </c>
      <c r="R842" s="236">
        <v>29103349.93</v>
      </c>
      <c r="S842" s="236">
        <v>21443729.850000001</v>
      </c>
      <c r="T842" s="236">
        <v>2000000</v>
      </c>
      <c r="U842" s="237"/>
      <c r="V842" s="237"/>
      <c r="W842" s="237"/>
      <c r="X842" s="237"/>
    </row>
    <row r="843" spans="1:24" ht="15" hidden="1" customHeight="1" outlineLevel="2" x14ac:dyDescent="0.2">
      <c r="A843" s="234">
        <v>778</v>
      </c>
      <c r="B843" s="235" t="s">
        <v>1768</v>
      </c>
      <c r="C843" s="235" t="s">
        <v>1769</v>
      </c>
      <c r="D843" s="235" t="s">
        <v>1770</v>
      </c>
      <c r="E843" s="235" t="s">
        <v>1810</v>
      </c>
      <c r="F843" s="235" t="s">
        <v>1811</v>
      </c>
      <c r="G843" s="236">
        <v>31979538.949999999</v>
      </c>
      <c r="H843" s="236">
        <v>13831333.359999999</v>
      </c>
      <c r="I843" s="236">
        <v>18148205.59</v>
      </c>
      <c r="J843" s="236">
        <v>4640153.08</v>
      </c>
      <c r="K843" s="236">
        <v>13508052.51</v>
      </c>
      <c r="L843" s="236">
        <v>6475499.1600000001</v>
      </c>
      <c r="M843" s="236">
        <v>2800861.64</v>
      </c>
      <c r="N843" s="236">
        <v>3674637.52</v>
      </c>
      <c r="O843" s="236">
        <v>0</v>
      </c>
      <c r="P843" s="236">
        <v>0</v>
      </c>
      <c r="Q843" s="236">
        <v>0</v>
      </c>
      <c r="R843" s="236">
        <v>21822843.109999999</v>
      </c>
      <c r="S843" s="236">
        <v>21822843.109999999</v>
      </c>
      <c r="T843" s="236">
        <v>2000000</v>
      </c>
      <c r="U843" s="237"/>
      <c r="V843" s="237"/>
      <c r="W843" s="237"/>
      <c r="X843" s="237"/>
    </row>
    <row r="844" spans="1:24" ht="15" hidden="1" customHeight="1" outlineLevel="2" x14ac:dyDescent="0.2">
      <c r="A844" s="234">
        <v>779</v>
      </c>
      <c r="B844" s="235" t="s">
        <v>1768</v>
      </c>
      <c r="C844" s="235" t="s">
        <v>1769</v>
      </c>
      <c r="D844" s="235" t="s">
        <v>1770</v>
      </c>
      <c r="E844" s="235" t="s">
        <v>1812</v>
      </c>
      <c r="F844" s="235" t="s">
        <v>1813</v>
      </c>
      <c r="G844" s="236">
        <v>36201799.079999998</v>
      </c>
      <c r="H844" s="236">
        <v>12676023.359999999</v>
      </c>
      <c r="I844" s="236">
        <v>23525775.719999999</v>
      </c>
      <c r="J844" s="236">
        <v>4533403.9400000004</v>
      </c>
      <c r="K844" s="236">
        <v>18992371.780000001</v>
      </c>
      <c r="L844" s="236">
        <v>7310654.1900000004</v>
      </c>
      <c r="M844" s="236">
        <v>2559581.64</v>
      </c>
      <c r="N844" s="236">
        <v>4751072.55</v>
      </c>
      <c r="O844" s="236">
        <v>0</v>
      </c>
      <c r="P844" s="236">
        <v>0</v>
      </c>
      <c r="Q844" s="236">
        <v>0</v>
      </c>
      <c r="R844" s="236">
        <v>28276848.27</v>
      </c>
      <c r="S844" s="236">
        <v>28276848.27</v>
      </c>
      <c r="T844" s="236">
        <v>2000000</v>
      </c>
      <c r="U844" s="237"/>
      <c r="V844" s="237"/>
      <c r="W844" s="237"/>
      <c r="X844" s="237"/>
    </row>
    <row r="845" spans="1:24" ht="15" hidden="1" customHeight="1" outlineLevel="2" x14ac:dyDescent="0.2">
      <c r="A845" s="234">
        <v>780</v>
      </c>
      <c r="B845" s="235" t="s">
        <v>1768</v>
      </c>
      <c r="C845" s="235" t="s">
        <v>1769</v>
      </c>
      <c r="D845" s="235" t="s">
        <v>1770</v>
      </c>
      <c r="E845" s="235" t="s">
        <v>1814</v>
      </c>
      <c r="F845" s="235" t="s">
        <v>1815</v>
      </c>
      <c r="G845" s="236">
        <v>43503708.350000001</v>
      </c>
      <c r="H845" s="236">
        <v>15736918.98</v>
      </c>
      <c r="I845" s="236">
        <v>27766789.370000001</v>
      </c>
      <c r="J845" s="236">
        <v>5020453.67</v>
      </c>
      <c r="K845" s="236">
        <v>22746335.699999999</v>
      </c>
      <c r="L845" s="236">
        <v>8810365.1799999997</v>
      </c>
      <c r="M845" s="236">
        <v>3186745.02</v>
      </c>
      <c r="N845" s="236">
        <v>5623620.1600000001</v>
      </c>
      <c r="O845" s="236">
        <v>0</v>
      </c>
      <c r="P845" s="236">
        <v>0</v>
      </c>
      <c r="Q845" s="236">
        <v>0</v>
      </c>
      <c r="R845" s="236">
        <v>33390409.530000001</v>
      </c>
      <c r="S845" s="236">
        <v>29607427.710000001</v>
      </c>
      <c r="T845" s="236">
        <v>1500000</v>
      </c>
      <c r="U845" s="237"/>
      <c r="V845" s="237"/>
      <c r="W845" s="237"/>
      <c r="X845" s="237"/>
    </row>
    <row r="846" spans="1:24" ht="15" hidden="1" customHeight="1" outlineLevel="1" x14ac:dyDescent="0.2">
      <c r="A846" s="239"/>
      <c r="B846" s="240"/>
      <c r="C846" s="241"/>
      <c r="D846" s="242" t="s">
        <v>1816</v>
      </c>
      <c r="E846" s="240"/>
      <c r="F846" s="240"/>
      <c r="G846" s="243">
        <f t="shared" ref="G846:T846" si="62">SUBTOTAL(9,G823:G845)</f>
        <v>0</v>
      </c>
      <c r="H846" s="243">
        <f t="shared" si="62"/>
        <v>0</v>
      </c>
      <c r="I846" s="243">
        <f t="shared" si="62"/>
        <v>0</v>
      </c>
      <c r="J846" s="243">
        <f t="shared" si="62"/>
        <v>0</v>
      </c>
      <c r="K846" s="243">
        <f t="shared" si="62"/>
        <v>0</v>
      </c>
      <c r="L846" s="243">
        <f t="shared" si="62"/>
        <v>0</v>
      </c>
      <c r="M846" s="243">
        <f t="shared" si="62"/>
        <v>0</v>
      </c>
      <c r="N846" s="243">
        <f t="shared" si="62"/>
        <v>0</v>
      </c>
      <c r="O846" s="243">
        <f t="shared" si="62"/>
        <v>0</v>
      </c>
      <c r="P846" s="243">
        <f t="shared" si="62"/>
        <v>0</v>
      </c>
      <c r="Q846" s="243">
        <f t="shared" si="62"/>
        <v>0</v>
      </c>
      <c r="R846" s="243">
        <f t="shared" si="62"/>
        <v>0</v>
      </c>
      <c r="S846" s="243">
        <f t="shared" si="62"/>
        <v>0</v>
      </c>
      <c r="T846" s="243">
        <f t="shared" si="62"/>
        <v>0</v>
      </c>
      <c r="U846" s="237"/>
      <c r="V846" s="237"/>
      <c r="W846" s="237"/>
      <c r="X846" s="237"/>
    </row>
    <row r="847" spans="1:24" ht="15" hidden="1" customHeight="1" outlineLevel="2" x14ac:dyDescent="0.2">
      <c r="A847" s="244">
        <v>781</v>
      </c>
      <c r="B847" s="245" t="s">
        <v>1768</v>
      </c>
      <c r="C847" s="235" t="s">
        <v>1817</v>
      </c>
      <c r="D847" s="245" t="s">
        <v>1818</v>
      </c>
      <c r="E847" s="245" t="s">
        <v>1819</v>
      </c>
      <c r="F847" s="245" t="s">
        <v>1820</v>
      </c>
      <c r="G847" s="246">
        <v>93628424.519999996</v>
      </c>
      <c r="H847" s="246">
        <v>58244950.090000004</v>
      </c>
      <c r="I847" s="246">
        <v>35383474.43</v>
      </c>
      <c r="J847" s="246">
        <v>2722030</v>
      </c>
      <c r="K847" s="246">
        <v>32661444.43</v>
      </c>
      <c r="L847" s="246">
        <v>19421159.09</v>
      </c>
      <c r="M847" s="246">
        <v>12073182.93</v>
      </c>
      <c r="N847" s="246">
        <v>7347976.1600000001</v>
      </c>
      <c r="O847" s="246">
        <v>199918174.40000001</v>
      </c>
      <c r="P847" s="246">
        <v>110960889.98</v>
      </c>
      <c r="Q847" s="246">
        <v>88957284.420000002</v>
      </c>
      <c r="R847" s="246">
        <v>131688735.01000001</v>
      </c>
      <c r="S847" s="246">
        <v>131688735.01000001</v>
      </c>
      <c r="T847" s="246">
        <v>3412363</v>
      </c>
      <c r="U847" s="237"/>
      <c r="V847" s="237"/>
      <c r="W847" s="237"/>
      <c r="X847" s="237"/>
    </row>
    <row r="848" spans="1:24" ht="15" hidden="1" customHeight="1" outlineLevel="2" x14ac:dyDescent="0.2">
      <c r="A848" s="234">
        <v>782</v>
      </c>
      <c r="B848" s="235" t="s">
        <v>1768</v>
      </c>
      <c r="C848" s="235" t="s">
        <v>1817</v>
      </c>
      <c r="D848" s="235" t="s">
        <v>1818</v>
      </c>
      <c r="E848" s="235" t="s">
        <v>1821</v>
      </c>
      <c r="F848" s="235" t="s">
        <v>1822</v>
      </c>
      <c r="G848" s="236">
        <v>61005992.960000001</v>
      </c>
      <c r="H848" s="236">
        <v>26261070.93</v>
      </c>
      <c r="I848" s="236">
        <v>34744922.030000001</v>
      </c>
      <c r="J848" s="236">
        <v>5901100</v>
      </c>
      <c r="K848" s="236">
        <v>28843822.030000001</v>
      </c>
      <c r="L848" s="236">
        <v>12648927.5</v>
      </c>
      <c r="M848" s="236">
        <v>5443189.7300000004</v>
      </c>
      <c r="N848" s="236">
        <v>7205737.7699999996</v>
      </c>
      <c r="O848" s="236">
        <v>16509156.869999999</v>
      </c>
      <c r="P848" s="236">
        <v>6954757.3399999999</v>
      </c>
      <c r="Q848" s="236">
        <v>9554399.5299999993</v>
      </c>
      <c r="R848" s="236">
        <v>51505059.329999998</v>
      </c>
      <c r="S848" s="236">
        <v>51505059.329999998</v>
      </c>
      <c r="T848" s="236">
        <v>1604020</v>
      </c>
      <c r="U848" s="237"/>
      <c r="V848" s="237"/>
      <c r="W848" s="237"/>
      <c r="X848" s="237"/>
    </row>
    <row r="849" spans="1:24" ht="15" hidden="1" customHeight="1" outlineLevel="2" x14ac:dyDescent="0.2">
      <c r="A849" s="234">
        <v>783</v>
      </c>
      <c r="B849" s="235" t="s">
        <v>1768</v>
      </c>
      <c r="C849" s="235" t="s">
        <v>1817</v>
      </c>
      <c r="D849" s="235" t="s">
        <v>1818</v>
      </c>
      <c r="E849" s="235" t="s">
        <v>1823</v>
      </c>
      <c r="F849" s="235" t="s">
        <v>1824</v>
      </c>
      <c r="G849" s="236">
        <v>38290505.530000001</v>
      </c>
      <c r="H849" s="236">
        <v>16828121.050000001</v>
      </c>
      <c r="I849" s="236">
        <v>21462384.48</v>
      </c>
      <c r="J849" s="236">
        <v>3859140</v>
      </c>
      <c r="K849" s="236">
        <v>17603244.48</v>
      </c>
      <c r="L849" s="236">
        <v>7948002.7699999996</v>
      </c>
      <c r="M849" s="236">
        <v>3493509.53</v>
      </c>
      <c r="N849" s="236">
        <v>4454493.24</v>
      </c>
      <c r="O849" s="236">
        <v>7350640.5</v>
      </c>
      <c r="P849" s="236">
        <v>3015106.42</v>
      </c>
      <c r="Q849" s="236">
        <v>4335534.0800000001</v>
      </c>
      <c r="R849" s="236">
        <v>30252411.800000001</v>
      </c>
      <c r="S849" s="236">
        <v>27596909.370000001</v>
      </c>
      <c r="T849" s="236">
        <v>3390560</v>
      </c>
      <c r="U849" s="237"/>
      <c r="V849" s="237"/>
      <c r="W849" s="237"/>
      <c r="X849" s="237"/>
    </row>
    <row r="850" spans="1:24" ht="15" hidden="1" customHeight="1" outlineLevel="2" x14ac:dyDescent="0.2">
      <c r="A850" s="234">
        <v>784</v>
      </c>
      <c r="B850" s="235" t="s">
        <v>1768</v>
      </c>
      <c r="C850" s="235" t="s">
        <v>1817</v>
      </c>
      <c r="D850" s="235" t="s">
        <v>1818</v>
      </c>
      <c r="E850" s="235" t="s">
        <v>1825</v>
      </c>
      <c r="F850" s="235" t="s">
        <v>1826</v>
      </c>
      <c r="G850" s="236">
        <v>68582790.950000003</v>
      </c>
      <c r="H850" s="236">
        <v>31335023.84</v>
      </c>
      <c r="I850" s="236">
        <v>37247767.109999999</v>
      </c>
      <c r="J850" s="236">
        <v>6946260</v>
      </c>
      <c r="K850" s="236">
        <v>30301507.109999999</v>
      </c>
      <c r="L850" s="236">
        <v>14235758.83</v>
      </c>
      <c r="M850" s="236">
        <v>6502211.8300000001</v>
      </c>
      <c r="N850" s="236">
        <v>7733547</v>
      </c>
      <c r="O850" s="236">
        <v>24164513.309999999</v>
      </c>
      <c r="P850" s="236">
        <v>10759265.33</v>
      </c>
      <c r="Q850" s="236">
        <v>13405247.98</v>
      </c>
      <c r="R850" s="236">
        <v>58386562.090000004</v>
      </c>
      <c r="S850" s="236">
        <v>58386562.090000004</v>
      </c>
      <c r="T850" s="236">
        <v>1944064</v>
      </c>
      <c r="U850" s="237"/>
      <c r="V850" s="237"/>
      <c r="W850" s="237"/>
      <c r="X850" s="237"/>
    </row>
    <row r="851" spans="1:24" ht="15" hidden="1" customHeight="1" outlineLevel="2" x14ac:dyDescent="0.2">
      <c r="A851" s="234">
        <v>785</v>
      </c>
      <c r="B851" s="235" t="s">
        <v>1768</v>
      </c>
      <c r="C851" s="235" t="s">
        <v>1817</v>
      </c>
      <c r="D851" s="235" t="s">
        <v>1818</v>
      </c>
      <c r="E851" s="235" t="s">
        <v>1827</v>
      </c>
      <c r="F851" s="235" t="s">
        <v>1828</v>
      </c>
      <c r="G851" s="236">
        <v>57094354.990000002</v>
      </c>
      <c r="H851" s="236">
        <v>26098831.670000002</v>
      </c>
      <c r="I851" s="236">
        <v>30995523.32</v>
      </c>
      <c r="J851" s="236">
        <v>4411360</v>
      </c>
      <c r="K851" s="236">
        <v>26584163.32</v>
      </c>
      <c r="L851" s="236">
        <v>11851138.699999999</v>
      </c>
      <c r="M851" s="236">
        <v>5418679.9000000004</v>
      </c>
      <c r="N851" s="236">
        <v>6432458.7999999998</v>
      </c>
      <c r="O851" s="236">
        <v>25215917.039999999</v>
      </c>
      <c r="P851" s="236">
        <v>11351791.43</v>
      </c>
      <c r="Q851" s="236">
        <v>13864125.609999999</v>
      </c>
      <c r="R851" s="236">
        <v>51292107.729999997</v>
      </c>
      <c r="S851" s="236">
        <v>50801452.579999998</v>
      </c>
      <c r="T851" s="236">
        <v>3005213</v>
      </c>
      <c r="U851" s="237"/>
      <c r="V851" s="237"/>
      <c r="W851" s="237"/>
      <c r="X851" s="237"/>
    </row>
    <row r="852" spans="1:24" ht="15" hidden="1" customHeight="1" outlineLevel="2" x14ac:dyDescent="0.2">
      <c r="A852" s="234">
        <v>786</v>
      </c>
      <c r="B852" s="235" t="s">
        <v>1768</v>
      </c>
      <c r="C852" s="235" t="s">
        <v>1817</v>
      </c>
      <c r="D852" s="235" t="s">
        <v>1818</v>
      </c>
      <c r="E852" s="235" t="s">
        <v>1829</v>
      </c>
      <c r="F852" s="235" t="s">
        <v>1830</v>
      </c>
      <c r="G852" s="236">
        <v>43365072.670000002</v>
      </c>
      <c r="H852" s="236">
        <v>19326774.010000002</v>
      </c>
      <c r="I852" s="236">
        <v>24038298.66</v>
      </c>
      <c r="J852" s="236">
        <v>3018720</v>
      </c>
      <c r="K852" s="236">
        <v>21019578.66</v>
      </c>
      <c r="L852" s="236">
        <v>8958034.5700000003</v>
      </c>
      <c r="M852" s="236">
        <v>3993701.53</v>
      </c>
      <c r="N852" s="236">
        <v>4964333.04</v>
      </c>
      <c r="O852" s="236">
        <v>17904666.41</v>
      </c>
      <c r="P852" s="236">
        <v>7831642.46</v>
      </c>
      <c r="Q852" s="236">
        <v>10073023.949999999</v>
      </c>
      <c r="R852" s="236">
        <v>39075655.649999999</v>
      </c>
      <c r="S852" s="236">
        <v>39075655.649999999</v>
      </c>
      <c r="T852" s="236">
        <v>927896</v>
      </c>
      <c r="U852" s="237"/>
      <c r="V852" s="237"/>
      <c r="W852" s="237"/>
      <c r="X852" s="237"/>
    </row>
    <row r="853" spans="1:24" ht="15" hidden="1" customHeight="1" outlineLevel="2" x14ac:dyDescent="0.2">
      <c r="A853" s="234">
        <v>787</v>
      </c>
      <c r="B853" s="235" t="s">
        <v>1768</v>
      </c>
      <c r="C853" s="235" t="s">
        <v>1817</v>
      </c>
      <c r="D853" s="235" t="s">
        <v>1818</v>
      </c>
      <c r="E853" s="235" t="s">
        <v>1831</v>
      </c>
      <c r="F853" s="235" t="s">
        <v>1832</v>
      </c>
      <c r="G853" s="236">
        <v>32174527.77</v>
      </c>
      <c r="H853" s="236">
        <v>14563022.9</v>
      </c>
      <c r="I853" s="236">
        <v>17611504.870000001</v>
      </c>
      <c r="J853" s="236">
        <v>765930</v>
      </c>
      <c r="K853" s="236">
        <v>16845574.870000001</v>
      </c>
      <c r="L853" s="236">
        <v>6627283.1900000004</v>
      </c>
      <c r="M853" s="236">
        <v>2998845.9</v>
      </c>
      <c r="N853" s="236">
        <v>3628437.29</v>
      </c>
      <c r="O853" s="236">
        <v>15788879.16</v>
      </c>
      <c r="P853" s="236">
        <v>6938506.2000000002</v>
      </c>
      <c r="Q853" s="236">
        <v>8850372.9600000009</v>
      </c>
      <c r="R853" s="236">
        <v>30090315.120000001</v>
      </c>
      <c r="S853" s="236">
        <v>30090315.120000001</v>
      </c>
      <c r="T853" s="236">
        <v>605822</v>
      </c>
      <c r="U853" s="237"/>
      <c r="V853" s="237"/>
      <c r="W853" s="237"/>
      <c r="X853" s="237"/>
    </row>
    <row r="854" spans="1:24" ht="15" hidden="1" customHeight="1" outlineLevel="2" x14ac:dyDescent="0.2">
      <c r="A854" s="234">
        <v>788</v>
      </c>
      <c r="B854" s="235" t="s">
        <v>1768</v>
      </c>
      <c r="C854" s="235" t="s">
        <v>1817</v>
      </c>
      <c r="D854" s="235" t="s">
        <v>1818</v>
      </c>
      <c r="E854" s="235" t="s">
        <v>1833</v>
      </c>
      <c r="F854" s="235" t="s">
        <v>1834</v>
      </c>
      <c r="G854" s="236">
        <v>58789132.280000001</v>
      </c>
      <c r="H854" s="236">
        <v>29451863.050000001</v>
      </c>
      <c r="I854" s="236">
        <v>29337269.23</v>
      </c>
      <c r="J854" s="236">
        <v>5329710</v>
      </c>
      <c r="K854" s="236">
        <v>24007559.23</v>
      </c>
      <c r="L854" s="236">
        <v>12202925.5</v>
      </c>
      <c r="M854" s="236">
        <v>6115292.5300000003</v>
      </c>
      <c r="N854" s="236">
        <v>6087632.9699999997</v>
      </c>
      <c r="O854" s="236">
        <v>19494216.899999999</v>
      </c>
      <c r="P854" s="236">
        <v>9597486.4199999999</v>
      </c>
      <c r="Q854" s="236">
        <v>9896730.4800000004</v>
      </c>
      <c r="R854" s="236">
        <v>45321632.68</v>
      </c>
      <c r="S854" s="236">
        <v>38657014.700000003</v>
      </c>
      <c r="T854" s="236">
        <v>2565600</v>
      </c>
      <c r="U854" s="237"/>
      <c r="V854" s="237"/>
      <c r="W854" s="237"/>
      <c r="X854" s="237"/>
    </row>
    <row r="855" spans="1:24" ht="15" hidden="1" customHeight="1" outlineLevel="2" x14ac:dyDescent="0.2">
      <c r="A855" s="234">
        <v>789</v>
      </c>
      <c r="B855" s="235" t="s">
        <v>1768</v>
      </c>
      <c r="C855" s="235" t="s">
        <v>1817</v>
      </c>
      <c r="D855" s="235" t="s">
        <v>1818</v>
      </c>
      <c r="E855" s="235" t="s">
        <v>1835</v>
      </c>
      <c r="F855" s="235" t="s">
        <v>1836</v>
      </c>
      <c r="G855" s="236">
        <v>9638858.9800000004</v>
      </c>
      <c r="H855" s="236">
        <v>1276858.98</v>
      </c>
      <c r="I855" s="236">
        <v>8362000</v>
      </c>
      <c r="J855" s="236">
        <v>45750</v>
      </c>
      <c r="K855" s="236">
        <v>8316250</v>
      </c>
      <c r="L855" s="236">
        <v>1915330.82</v>
      </c>
      <c r="M855" s="236">
        <v>277330.82</v>
      </c>
      <c r="N855" s="236">
        <v>1638000</v>
      </c>
      <c r="O855" s="236">
        <v>3794090.2</v>
      </c>
      <c r="P855" s="236">
        <v>3794090.2</v>
      </c>
      <c r="Q855" s="236">
        <v>0</v>
      </c>
      <c r="R855" s="236">
        <v>10000000</v>
      </c>
      <c r="S855" s="236">
        <v>10000000</v>
      </c>
      <c r="T855" s="236">
        <v>1044462</v>
      </c>
      <c r="U855" s="237"/>
      <c r="V855" s="237"/>
      <c r="W855" s="237"/>
      <c r="X855" s="237"/>
    </row>
    <row r="856" spans="1:24" ht="15" hidden="1" customHeight="1" outlineLevel="1" x14ac:dyDescent="0.2">
      <c r="A856" s="239"/>
      <c r="B856" s="240"/>
      <c r="C856" s="241"/>
      <c r="D856" s="242" t="s">
        <v>1837</v>
      </c>
      <c r="E856" s="240"/>
      <c r="F856" s="240"/>
      <c r="G856" s="243">
        <f t="shared" ref="G856:T856" si="63">SUBTOTAL(9,G847:G855)</f>
        <v>0</v>
      </c>
      <c r="H856" s="243">
        <f t="shared" si="63"/>
        <v>0</v>
      </c>
      <c r="I856" s="243">
        <f t="shared" si="63"/>
        <v>0</v>
      </c>
      <c r="J856" s="243">
        <f t="shared" si="63"/>
        <v>0</v>
      </c>
      <c r="K856" s="243">
        <f t="shared" si="63"/>
        <v>0</v>
      </c>
      <c r="L856" s="243">
        <f t="shared" si="63"/>
        <v>0</v>
      </c>
      <c r="M856" s="243">
        <f t="shared" si="63"/>
        <v>0</v>
      </c>
      <c r="N856" s="243">
        <f t="shared" si="63"/>
        <v>0</v>
      </c>
      <c r="O856" s="243">
        <f t="shared" si="63"/>
        <v>0</v>
      </c>
      <c r="P856" s="243">
        <f t="shared" si="63"/>
        <v>0</v>
      </c>
      <c r="Q856" s="243">
        <f t="shared" si="63"/>
        <v>0</v>
      </c>
      <c r="R856" s="243">
        <f t="shared" si="63"/>
        <v>0</v>
      </c>
      <c r="S856" s="243">
        <f t="shared" si="63"/>
        <v>0</v>
      </c>
      <c r="T856" s="243">
        <f t="shared" si="63"/>
        <v>0</v>
      </c>
      <c r="U856" s="237"/>
      <c r="V856" s="237"/>
      <c r="W856" s="237"/>
      <c r="X856" s="237"/>
    </row>
    <row r="857" spans="1:24" ht="15" hidden="1" customHeight="1" outlineLevel="2" x14ac:dyDescent="0.2">
      <c r="A857" s="244">
        <v>790</v>
      </c>
      <c r="B857" s="245" t="s">
        <v>1768</v>
      </c>
      <c r="C857" s="235" t="s">
        <v>1838</v>
      </c>
      <c r="D857" s="245" t="s">
        <v>1839</v>
      </c>
      <c r="E857" s="245" t="s">
        <v>1840</v>
      </c>
      <c r="F857" s="245" t="s">
        <v>1841</v>
      </c>
      <c r="G857" s="246">
        <v>54048724.670000002</v>
      </c>
      <c r="H857" s="246">
        <v>49262032.399999999</v>
      </c>
      <c r="I857" s="246">
        <v>4786692.2699999996</v>
      </c>
      <c r="J857" s="246">
        <v>0</v>
      </c>
      <c r="K857" s="246">
        <v>4786692.2699999996</v>
      </c>
      <c r="L857" s="246">
        <v>10843077.560000001</v>
      </c>
      <c r="M857" s="246">
        <v>9889376.1099999994</v>
      </c>
      <c r="N857" s="246">
        <v>953701.45</v>
      </c>
      <c r="O857" s="246">
        <v>85603740.099999994</v>
      </c>
      <c r="P857" s="246">
        <v>72882985.489999995</v>
      </c>
      <c r="Q857" s="246">
        <v>12720754.609999999</v>
      </c>
      <c r="R857" s="246">
        <v>18461148.329999998</v>
      </c>
      <c r="S857" s="246">
        <v>18461148.329999998</v>
      </c>
      <c r="T857" s="246">
        <v>9765197.5099999998</v>
      </c>
      <c r="U857" s="237"/>
      <c r="V857" s="237"/>
      <c r="W857" s="237"/>
      <c r="X857" s="237"/>
    </row>
    <row r="858" spans="1:24" ht="15" hidden="1" customHeight="1" outlineLevel="2" x14ac:dyDescent="0.2">
      <c r="A858" s="234">
        <v>791</v>
      </c>
      <c r="B858" s="235" t="s">
        <v>1768</v>
      </c>
      <c r="C858" s="235" t="s">
        <v>1838</v>
      </c>
      <c r="D858" s="235" t="s">
        <v>1839</v>
      </c>
      <c r="E858" s="235" t="s">
        <v>1842</v>
      </c>
      <c r="F858" s="235" t="s">
        <v>1843</v>
      </c>
      <c r="G858" s="236">
        <v>47941946.640000001</v>
      </c>
      <c r="H858" s="236">
        <v>41792668.789999999</v>
      </c>
      <c r="I858" s="236">
        <v>6149277.8499999996</v>
      </c>
      <c r="J858" s="236">
        <v>0</v>
      </c>
      <c r="K858" s="236">
        <v>6149277.8499999996</v>
      </c>
      <c r="L858" s="236">
        <v>9637118.0999999996</v>
      </c>
      <c r="M858" s="236">
        <v>8398633.3300000001</v>
      </c>
      <c r="N858" s="236">
        <v>1238484.77</v>
      </c>
      <c r="O858" s="236">
        <v>73343445.090000004</v>
      </c>
      <c r="P858" s="236">
        <v>61196407.880000003</v>
      </c>
      <c r="Q858" s="236">
        <v>12147037.210000001</v>
      </c>
      <c r="R858" s="236">
        <v>19534799.829999998</v>
      </c>
      <c r="S858" s="236">
        <v>19534799.829999998</v>
      </c>
      <c r="T858" s="236">
        <v>5000000</v>
      </c>
      <c r="U858" s="237"/>
      <c r="V858" s="237"/>
      <c r="W858" s="237"/>
      <c r="X858" s="237"/>
    </row>
    <row r="859" spans="1:24" ht="15" hidden="1" customHeight="1" outlineLevel="2" x14ac:dyDescent="0.2">
      <c r="A859" s="234">
        <v>792</v>
      </c>
      <c r="B859" s="235" t="s">
        <v>1768</v>
      </c>
      <c r="C859" s="235" t="s">
        <v>1838</v>
      </c>
      <c r="D859" s="235" t="s">
        <v>1839</v>
      </c>
      <c r="E859" s="235" t="s">
        <v>1844</v>
      </c>
      <c r="F859" s="235" t="s">
        <v>1845</v>
      </c>
      <c r="G859" s="236">
        <v>21967595.670000002</v>
      </c>
      <c r="H859" s="236">
        <v>12874863.68</v>
      </c>
      <c r="I859" s="236">
        <v>9092731.9900000002</v>
      </c>
      <c r="J859" s="236">
        <v>1434800</v>
      </c>
      <c r="K859" s="236">
        <v>7657931.9900000002</v>
      </c>
      <c r="L859" s="236">
        <v>4408326.5599999996</v>
      </c>
      <c r="M859" s="236">
        <v>2584584.83</v>
      </c>
      <c r="N859" s="236">
        <v>1823741.73</v>
      </c>
      <c r="O859" s="236">
        <v>4031768.17</v>
      </c>
      <c r="P859" s="236">
        <v>2340722.4900000002</v>
      </c>
      <c r="Q859" s="236">
        <v>1691045.68</v>
      </c>
      <c r="R859" s="236">
        <v>12607519.4</v>
      </c>
      <c r="S859" s="236">
        <v>12607519.4</v>
      </c>
      <c r="T859" s="236">
        <v>0</v>
      </c>
      <c r="U859" s="237"/>
      <c r="V859" s="237"/>
      <c r="W859" s="237"/>
      <c r="X859" s="237"/>
    </row>
    <row r="860" spans="1:24" ht="15" hidden="1" customHeight="1" outlineLevel="2" x14ac:dyDescent="0.2">
      <c r="A860" s="234">
        <v>793</v>
      </c>
      <c r="B860" s="235" t="s">
        <v>1768</v>
      </c>
      <c r="C860" s="235" t="s">
        <v>1838</v>
      </c>
      <c r="D860" s="235" t="s">
        <v>1839</v>
      </c>
      <c r="E860" s="235" t="s">
        <v>1846</v>
      </c>
      <c r="F860" s="235" t="s">
        <v>1847</v>
      </c>
      <c r="G860" s="236">
        <v>23010841.469999999</v>
      </c>
      <c r="H860" s="236">
        <v>15062579.93</v>
      </c>
      <c r="I860" s="236">
        <v>7948261.54</v>
      </c>
      <c r="J860" s="236">
        <v>1315800</v>
      </c>
      <c r="K860" s="236">
        <v>6632461.54</v>
      </c>
      <c r="L860" s="236">
        <v>4611018.38</v>
      </c>
      <c r="M860" s="236">
        <v>3018726.44</v>
      </c>
      <c r="N860" s="236">
        <v>1592291.94</v>
      </c>
      <c r="O860" s="236">
        <v>6332470.9299999997</v>
      </c>
      <c r="P860" s="236">
        <v>4098902.63</v>
      </c>
      <c r="Q860" s="236">
        <v>2233568.2999999998</v>
      </c>
      <c r="R860" s="236">
        <v>11774121.779999999</v>
      </c>
      <c r="S860" s="236">
        <v>11774121.779999999</v>
      </c>
      <c r="T860" s="236">
        <v>2025412.06</v>
      </c>
      <c r="U860" s="237"/>
      <c r="V860" s="237"/>
      <c r="W860" s="237"/>
      <c r="X860" s="237"/>
    </row>
    <row r="861" spans="1:24" ht="15" hidden="1" customHeight="1" outlineLevel="2" x14ac:dyDescent="0.2">
      <c r="A861" s="234">
        <v>794</v>
      </c>
      <c r="B861" s="235" t="s">
        <v>1768</v>
      </c>
      <c r="C861" s="235" t="s">
        <v>1838</v>
      </c>
      <c r="D861" s="235" t="s">
        <v>1839</v>
      </c>
      <c r="E861" s="235" t="s">
        <v>1848</v>
      </c>
      <c r="F861" s="235" t="s">
        <v>1849</v>
      </c>
      <c r="G861" s="236">
        <v>46494139.439999998</v>
      </c>
      <c r="H861" s="236">
        <v>30115437.59</v>
      </c>
      <c r="I861" s="236">
        <v>16378701.85</v>
      </c>
      <c r="J861" s="236">
        <v>4578100</v>
      </c>
      <c r="K861" s="236">
        <v>11800601.85</v>
      </c>
      <c r="L861" s="236">
        <v>9367431.7300000004</v>
      </c>
      <c r="M861" s="236">
        <v>6067399.9900000002</v>
      </c>
      <c r="N861" s="236">
        <v>3300031.74</v>
      </c>
      <c r="O861" s="236">
        <v>10262127.77</v>
      </c>
      <c r="P861" s="236">
        <v>6425308.4199999999</v>
      </c>
      <c r="Q861" s="236">
        <v>3836819.35</v>
      </c>
      <c r="R861" s="236">
        <v>23515552.940000001</v>
      </c>
      <c r="S861" s="236">
        <v>23515552.940000001</v>
      </c>
      <c r="T861" s="236">
        <v>3451678.91</v>
      </c>
      <c r="U861" s="237"/>
      <c r="V861" s="237"/>
      <c r="W861" s="237"/>
      <c r="X861" s="237"/>
    </row>
    <row r="862" spans="1:24" ht="15" hidden="1" customHeight="1" outlineLevel="2" x14ac:dyDescent="0.2">
      <c r="A862" s="234">
        <v>795</v>
      </c>
      <c r="B862" s="235" t="s">
        <v>1768</v>
      </c>
      <c r="C862" s="235" t="s">
        <v>1838</v>
      </c>
      <c r="D862" s="235" t="s">
        <v>1839</v>
      </c>
      <c r="E862" s="235" t="s">
        <v>1850</v>
      </c>
      <c r="F862" s="235" t="s">
        <v>102</v>
      </c>
      <c r="G862" s="236">
        <v>22097699.84</v>
      </c>
      <c r="H862" s="236">
        <v>13735699.84</v>
      </c>
      <c r="I862" s="236">
        <v>8362000</v>
      </c>
      <c r="J862" s="236">
        <v>1060800</v>
      </c>
      <c r="K862" s="236">
        <v>7301200</v>
      </c>
      <c r="L862" s="236">
        <v>4406833.16</v>
      </c>
      <c r="M862" s="236">
        <v>2768833.16</v>
      </c>
      <c r="N862" s="236">
        <v>1638000</v>
      </c>
      <c r="O862" s="236">
        <v>0</v>
      </c>
      <c r="P862" s="236">
        <v>0</v>
      </c>
      <c r="Q862" s="236">
        <v>0</v>
      </c>
      <c r="R862" s="236">
        <v>10000000</v>
      </c>
      <c r="S862" s="236">
        <v>10000000</v>
      </c>
      <c r="T862" s="236">
        <v>770853.17</v>
      </c>
      <c r="U862" s="237"/>
      <c r="V862" s="237"/>
      <c r="W862" s="237"/>
      <c r="X862" s="237"/>
    </row>
    <row r="863" spans="1:24" ht="15" hidden="1" customHeight="1" outlineLevel="2" x14ac:dyDescent="0.2">
      <c r="A863" s="234">
        <v>796</v>
      </c>
      <c r="B863" s="235" t="s">
        <v>1768</v>
      </c>
      <c r="C863" s="235" t="s">
        <v>1838</v>
      </c>
      <c r="D863" s="235" t="s">
        <v>1839</v>
      </c>
      <c r="E863" s="235" t="s">
        <v>1851</v>
      </c>
      <c r="F863" s="235" t="s">
        <v>1852</v>
      </c>
      <c r="G863" s="236">
        <v>34938946.899999999</v>
      </c>
      <c r="H863" s="236">
        <v>19771440.140000001</v>
      </c>
      <c r="I863" s="236">
        <v>15167506.76</v>
      </c>
      <c r="J863" s="236">
        <v>1997500</v>
      </c>
      <c r="K863" s="236">
        <v>13170006.76</v>
      </c>
      <c r="L863" s="236">
        <v>7035068.8499999996</v>
      </c>
      <c r="M863" s="236">
        <v>3980551.46</v>
      </c>
      <c r="N863" s="236">
        <v>3054517.39</v>
      </c>
      <c r="O863" s="236">
        <v>6479415.7199999997</v>
      </c>
      <c r="P863" s="236">
        <v>3605750.4</v>
      </c>
      <c r="Q863" s="236">
        <v>2873665.32</v>
      </c>
      <c r="R863" s="236">
        <v>21095689.469999999</v>
      </c>
      <c r="S863" s="236">
        <v>21095689.469999999</v>
      </c>
      <c r="T863" s="236">
        <v>0</v>
      </c>
      <c r="U863" s="237"/>
      <c r="V863" s="237"/>
      <c r="W863" s="237"/>
      <c r="X863" s="237"/>
    </row>
    <row r="864" spans="1:24" ht="15" hidden="1" customHeight="1" outlineLevel="2" x14ac:dyDescent="0.2">
      <c r="A864" s="234">
        <v>797</v>
      </c>
      <c r="B864" s="235" t="s">
        <v>1768</v>
      </c>
      <c r="C864" s="235" t="s">
        <v>1838</v>
      </c>
      <c r="D864" s="235" t="s">
        <v>1839</v>
      </c>
      <c r="E864" s="235" t="s">
        <v>1853</v>
      </c>
      <c r="F864" s="235" t="s">
        <v>1854</v>
      </c>
      <c r="G864" s="236">
        <v>32026680.510000002</v>
      </c>
      <c r="H864" s="236">
        <v>19241988.940000001</v>
      </c>
      <c r="I864" s="236">
        <v>12784691.57</v>
      </c>
      <c r="J864" s="236">
        <v>2070600</v>
      </c>
      <c r="K864" s="236">
        <v>10714091.57</v>
      </c>
      <c r="L864" s="236">
        <v>6448063.8399999999</v>
      </c>
      <c r="M864" s="236">
        <v>3874207.53</v>
      </c>
      <c r="N864" s="236">
        <v>2573856.31</v>
      </c>
      <c r="O864" s="236">
        <v>7289649.4199999999</v>
      </c>
      <c r="P864" s="236">
        <v>4340979.53</v>
      </c>
      <c r="Q864" s="236">
        <v>2948669.89</v>
      </c>
      <c r="R864" s="236">
        <v>18307217.77</v>
      </c>
      <c r="S864" s="236">
        <v>18307217.77</v>
      </c>
      <c r="T864" s="236">
        <v>1566858.35</v>
      </c>
      <c r="U864" s="237"/>
      <c r="V864" s="237"/>
      <c r="W864" s="237"/>
      <c r="X864" s="237"/>
    </row>
    <row r="865" spans="1:24" ht="15" hidden="1" customHeight="1" outlineLevel="2" x14ac:dyDescent="0.2">
      <c r="A865" s="234">
        <v>798</v>
      </c>
      <c r="B865" s="235" t="s">
        <v>1768</v>
      </c>
      <c r="C865" s="235" t="s">
        <v>1838</v>
      </c>
      <c r="D865" s="235" t="s">
        <v>1839</v>
      </c>
      <c r="E865" s="235" t="s">
        <v>1855</v>
      </c>
      <c r="F865" s="235" t="s">
        <v>1856</v>
      </c>
      <c r="G865" s="236">
        <v>47896067.969999999</v>
      </c>
      <c r="H865" s="236">
        <v>24520009.91</v>
      </c>
      <c r="I865" s="236">
        <v>23376058.059999999</v>
      </c>
      <c r="J865" s="236">
        <v>4542400</v>
      </c>
      <c r="K865" s="236">
        <v>18833658.059999999</v>
      </c>
      <c r="L865" s="236">
        <v>9659329.9399999995</v>
      </c>
      <c r="M865" s="236">
        <v>4945497.91</v>
      </c>
      <c r="N865" s="236">
        <v>4713832.03</v>
      </c>
      <c r="O865" s="236">
        <v>9063311.9700000007</v>
      </c>
      <c r="P865" s="236">
        <v>4547545.18</v>
      </c>
      <c r="Q865" s="236">
        <v>4515766.79</v>
      </c>
      <c r="R865" s="236">
        <v>32605656.879999999</v>
      </c>
      <c r="S865" s="236">
        <v>25717381.370000001</v>
      </c>
      <c r="T865" s="236">
        <v>2920000</v>
      </c>
      <c r="U865" s="237"/>
      <c r="V865" s="237"/>
      <c r="W865" s="237"/>
      <c r="X865" s="237"/>
    </row>
    <row r="866" spans="1:24" ht="15" hidden="1" customHeight="1" outlineLevel="1" x14ac:dyDescent="0.2">
      <c r="A866" s="239"/>
      <c r="B866" s="240"/>
      <c r="C866" s="241"/>
      <c r="D866" s="242" t="s">
        <v>1857</v>
      </c>
      <c r="E866" s="240"/>
      <c r="F866" s="240"/>
      <c r="G866" s="243">
        <f t="shared" ref="G866:T866" si="64">SUBTOTAL(9,G857:G865)</f>
        <v>0</v>
      </c>
      <c r="H866" s="243">
        <f t="shared" si="64"/>
        <v>0</v>
      </c>
      <c r="I866" s="243">
        <f t="shared" si="64"/>
        <v>0</v>
      </c>
      <c r="J866" s="243">
        <f t="shared" si="64"/>
        <v>0</v>
      </c>
      <c r="K866" s="243">
        <f t="shared" si="64"/>
        <v>0</v>
      </c>
      <c r="L866" s="243">
        <f t="shared" si="64"/>
        <v>0</v>
      </c>
      <c r="M866" s="243">
        <f t="shared" si="64"/>
        <v>0</v>
      </c>
      <c r="N866" s="243">
        <f t="shared" si="64"/>
        <v>0</v>
      </c>
      <c r="O866" s="243">
        <f t="shared" si="64"/>
        <v>0</v>
      </c>
      <c r="P866" s="243">
        <f t="shared" si="64"/>
        <v>0</v>
      </c>
      <c r="Q866" s="243">
        <f t="shared" si="64"/>
        <v>0</v>
      </c>
      <c r="R866" s="243">
        <f t="shared" si="64"/>
        <v>0</v>
      </c>
      <c r="S866" s="243">
        <f t="shared" si="64"/>
        <v>0</v>
      </c>
      <c r="T866" s="243">
        <f t="shared" si="64"/>
        <v>0</v>
      </c>
      <c r="U866" s="237"/>
      <c r="V866" s="237"/>
      <c r="W866" s="237"/>
      <c r="X866" s="237"/>
    </row>
    <row r="867" spans="1:24" ht="15" hidden="1" customHeight="1" outlineLevel="2" x14ac:dyDescent="0.2">
      <c r="A867" s="244">
        <v>799</v>
      </c>
      <c r="B867" s="245" t="s">
        <v>1768</v>
      </c>
      <c r="C867" s="235" t="s">
        <v>1858</v>
      </c>
      <c r="D867" s="245" t="s">
        <v>1859</v>
      </c>
      <c r="E867" s="245" t="s">
        <v>1860</v>
      </c>
      <c r="F867" s="245" t="s">
        <v>1861</v>
      </c>
      <c r="G867" s="246">
        <v>114937373.73</v>
      </c>
      <c r="H867" s="246">
        <v>79263569.090000004</v>
      </c>
      <c r="I867" s="246">
        <v>35673804.640000001</v>
      </c>
      <c r="J867" s="246">
        <v>0</v>
      </c>
      <c r="K867" s="246">
        <v>35673804.640000001</v>
      </c>
      <c r="L867" s="246">
        <v>24486080.73</v>
      </c>
      <c r="M867" s="246">
        <v>16883495.66</v>
      </c>
      <c r="N867" s="246">
        <v>7602585.0700000003</v>
      </c>
      <c r="O867" s="246">
        <v>330463613.93000001</v>
      </c>
      <c r="P867" s="246">
        <v>200054613.44999999</v>
      </c>
      <c r="Q867" s="246">
        <v>130409000.48</v>
      </c>
      <c r="R867" s="246">
        <v>173685390.19</v>
      </c>
      <c r="S867" s="246">
        <v>163357150.56</v>
      </c>
      <c r="T867" s="246">
        <v>0</v>
      </c>
      <c r="U867" s="237"/>
      <c r="V867" s="237"/>
      <c r="W867" s="237"/>
      <c r="X867" s="237"/>
    </row>
    <row r="868" spans="1:24" ht="15" hidden="1" customHeight="1" outlineLevel="2" x14ac:dyDescent="0.2">
      <c r="A868" s="234">
        <v>800</v>
      </c>
      <c r="B868" s="235" t="s">
        <v>1768</v>
      </c>
      <c r="C868" s="235" t="s">
        <v>1858</v>
      </c>
      <c r="D868" s="235" t="s">
        <v>1859</v>
      </c>
      <c r="E868" s="235" t="s">
        <v>1862</v>
      </c>
      <c r="F868" s="235" t="s">
        <v>1863</v>
      </c>
      <c r="G868" s="236">
        <v>45899130.719999999</v>
      </c>
      <c r="H868" s="236">
        <v>29058270.690000001</v>
      </c>
      <c r="I868" s="236">
        <v>16840860.030000001</v>
      </c>
      <c r="J868" s="236">
        <v>3500000</v>
      </c>
      <c r="K868" s="236">
        <v>13340860.029999999</v>
      </c>
      <c r="L868" s="236">
        <v>9778279.9800000004</v>
      </c>
      <c r="M868" s="236">
        <v>6190065.7000000002</v>
      </c>
      <c r="N868" s="236">
        <v>3588214.28</v>
      </c>
      <c r="O868" s="236">
        <v>21388266.84</v>
      </c>
      <c r="P868" s="236">
        <v>11469140.609999999</v>
      </c>
      <c r="Q868" s="236">
        <v>9919126.2300000004</v>
      </c>
      <c r="R868" s="236">
        <v>30348200.539999999</v>
      </c>
      <c r="S868" s="236">
        <v>24104064.210000001</v>
      </c>
      <c r="T868" s="236">
        <v>3500000</v>
      </c>
      <c r="U868" s="237"/>
      <c r="V868" s="237"/>
      <c r="W868" s="237"/>
      <c r="X868" s="237"/>
    </row>
    <row r="869" spans="1:24" ht="15" hidden="1" customHeight="1" outlineLevel="2" x14ac:dyDescent="0.2">
      <c r="A869" s="234">
        <v>801</v>
      </c>
      <c r="B869" s="235" t="s">
        <v>1768</v>
      </c>
      <c r="C869" s="235" t="s">
        <v>1858</v>
      </c>
      <c r="D869" s="235" t="s">
        <v>1859</v>
      </c>
      <c r="E869" s="235" t="s">
        <v>1864</v>
      </c>
      <c r="F869" s="235" t="s">
        <v>1865</v>
      </c>
      <c r="G869" s="236">
        <v>73663966.140000001</v>
      </c>
      <c r="H869" s="236">
        <v>41511469.189999998</v>
      </c>
      <c r="I869" s="236">
        <v>32152496.949999999</v>
      </c>
      <c r="J869" s="236">
        <v>6500000</v>
      </c>
      <c r="K869" s="236">
        <v>25652496.949999999</v>
      </c>
      <c r="L869" s="236">
        <v>15693257.67</v>
      </c>
      <c r="M869" s="236">
        <v>8846220.8800000008</v>
      </c>
      <c r="N869" s="236">
        <v>6847036.79</v>
      </c>
      <c r="O869" s="236">
        <v>17035381.129999999</v>
      </c>
      <c r="P869" s="236">
        <v>8893621.9299999997</v>
      </c>
      <c r="Q869" s="236">
        <v>8141759.2000000002</v>
      </c>
      <c r="R869" s="236">
        <v>47141292.939999998</v>
      </c>
      <c r="S869" s="236">
        <v>37869425.43</v>
      </c>
      <c r="T869" s="236">
        <v>6500000</v>
      </c>
      <c r="U869" s="237"/>
      <c r="V869" s="237"/>
      <c r="W869" s="237"/>
      <c r="X869" s="237"/>
    </row>
    <row r="870" spans="1:24" ht="15" hidden="1" customHeight="1" outlineLevel="2" x14ac:dyDescent="0.2">
      <c r="A870" s="234">
        <v>802</v>
      </c>
      <c r="B870" s="235" t="s">
        <v>1768</v>
      </c>
      <c r="C870" s="235" t="s">
        <v>1858</v>
      </c>
      <c r="D870" s="235" t="s">
        <v>1859</v>
      </c>
      <c r="E870" s="235" t="s">
        <v>1866</v>
      </c>
      <c r="F870" s="235" t="s">
        <v>1867</v>
      </c>
      <c r="G870" s="236">
        <v>41374320.960000001</v>
      </c>
      <c r="H870" s="236">
        <v>10360212.67</v>
      </c>
      <c r="I870" s="236">
        <v>31014108.289999999</v>
      </c>
      <c r="J870" s="236">
        <v>3000000</v>
      </c>
      <c r="K870" s="236">
        <v>28014108.289999999</v>
      </c>
      <c r="L870" s="236">
        <v>8814321.4900000002</v>
      </c>
      <c r="M870" s="236">
        <v>2207023.9700000002</v>
      </c>
      <c r="N870" s="236">
        <v>6607297.5199999996</v>
      </c>
      <c r="O870" s="236">
        <v>1525908.54</v>
      </c>
      <c r="P870" s="236">
        <v>362019.16</v>
      </c>
      <c r="Q870" s="236">
        <v>1163889.3799999999</v>
      </c>
      <c r="R870" s="236">
        <v>38785295.189999998</v>
      </c>
      <c r="S870" s="236">
        <v>32996251.41</v>
      </c>
      <c r="T870" s="236">
        <v>3000000</v>
      </c>
      <c r="U870" s="237"/>
      <c r="V870" s="237"/>
      <c r="W870" s="237"/>
      <c r="X870" s="237"/>
    </row>
    <row r="871" spans="1:24" ht="15" hidden="1" customHeight="1" outlineLevel="1" x14ac:dyDescent="0.2">
      <c r="A871" s="239"/>
      <c r="B871" s="240"/>
      <c r="C871" s="241"/>
      <c r="D871" s="242" t="s">
        <v>1868</v>
      </c>
      <c r="E871" s="240"/>
      <c r="F871" s="240"/>
      <c r="G871" s="243">
        <f t="shared" ref="G871:T871" si="65">SUBTOTAL(9,G867:G870)</f>
        <v>0</v>
      </c>
      <c r="H871" s="243">
        <f t="shared" si="65"/>
        <v>0</v>
      </c>
      <c r="I871" s="243">
        <f t="shared" si="65"/>
        <v>0</v>
      </c>
      <c r="J871" s="243">
        <f t="shared" si="65"/>
        <v>0</v>
      </c>
      <c r="K871" s="243">
        <f t="shared" si="65"/>
        <v>0</v>
      </c>
      <c r="L871" s="243">
        <f t="shared" si="65"/>
        <v>0</v>
      </c>
      <c r="M871" s="243">
        <f t="shared" si="65"/>
        <v>0</v>
      </c>
      <c r="N871" s="243">
        <f t="shared" si="65"/>
        <v>0</v>
      </c>
      <c r="O871" s="243">
        <f t="shared" si="65"/>
        <v>0</v>
      </c>
      <c r="P871" s="243">
        <f t="shared" si="65"/>
        <v>0</v>
      </c>
      <c r="Q871" s="243">
        <f t="shared" si="65"/>
        <v>0</v>
      </c>
      <c r="R871" s="243">
        <f t="shared" si="65"/>
        <v>0</v>
      </c>
      <c r="S871" s="243">
        <f t="shared" si="65"/>
        <v>0</v>
      </c>
      <c r="T871" s="243">
        <f t="shared" si="65"/>
        <v>0</v>
      </c>
      <c r="U871" s="237"/>
      <c r="V871" s="237"/>
      <c r="W871" s="237"/>
      <c r="X871" s="237"/>
    </row>
    <row r="872" spans="1:24" ht="15" hidden="1" customHeight="1" outlineLevel="2" x14ac:dyDescent="0.2">
      <c r="A872" s="244">
        <v>803</v>
      </c>
      <c r="B872" s="245" t="s">
        <v>1768</v>
      </c>
      <c r="C872" s="235" t="s">
        <v>1869</v>
      </c>
      <c r="D872" s="245" t="s">
        <v>1870</v>
      </c>
      <c r="E872" s="245" t="s">
        <v>1871</v>
      </c>
      <c r="F872" s="245" t="s">
        <v>1872</v>
      </c>
      <c r="G872" s="246">
        <v>10221050.65</v>
      </c>
      <c r="H872" s="246">
        <v>1859050.65</v>
      </c>
      <c r="I872" s="246">
        <v>8362000</v>
      </c>
      <c r="J872" s="246">
        <v>1393609.57</v>
      </c>
      <c r="K872" s="246">
        <v>6968390.4299999997</v>
      </c>
      <c r="L872" s="246">
        <v>2023761.1</v>
      </c>
      <c r="M872" s="246">
        <v>385761.1</v>
      </c>
      <c r="N872" s="246">
        <v>1638000</v>
      </c>
      <c r="O872" s="246">
        <v>735838.25</v>
      </c>
      <c r="P872" s="246">
        <v>735838.25</v>
      </c>
      <c r="Q872" s="246">
        <v>0</v>
      </c>
      <c r="R872" s="246">
        <v>10000000</v>
      </c>
      <c r="S872" s="246">
        <v>10000000</v>
      </c>
      <c r="T872" s="246">
        <v>3000000</v>
      </c>
      <c r="U872" s="237"/>
      <c r="V872" s="237"/>
      <c r="W872" s="237"/>
      <c r="X872" s="237"/>
    </row>
    <row r="873" spans="1:24" ht="15" hidden="1" customHeight="1" outlineLevel="2" x14ac:dyDescent="0.2">
      <c r="A873" s="234">
        <v>804</v>
      </c>
      <c r="B873" s="235" t="s">
        <v>1768</v>
      </c>
      <c r="C873" s="235" t="s">
        <v>1869</v>
      </c>
      <c r="D873" s="235" t="s">
        <v>1870</v>
      </c>
      <c r="E873" s="235" t="s">
        <v>1873</v>
      </c>
      <c r="F873" s="235" t="s">
        <v>1874</v>
      </c>
      <c r="G873" s="236">
        <v>142677334.53</v>
      </c>
      <c r="H873" s="236">
        <v>96672194.760000005</v>
      </c>
      <c r="I873" s="236">
        <v>46005139.770000003</v>
      </c>
      <c r="J873" s="236">
        <v>14551253.6</v>
      </c>
      <c r="K873" s="236">
        <v>31453886.170000002</v>
      </c>
      <c r="L873" s="236">
        <v>29448987.93</v>
      </c>
      <c r="M873" s="236">
        <v>19965919.190000001</v>
      </c>
      <c r="N873" s="236">
        <v>9483068.7400000002</v>
      </c>
      <c r="O873" s="236">
        <v>565663957.78999996</v>
      </c>
      <c r="P873" s="236">
        <v>347685588.05000001</v>
      </c>
      <c r="Q873" s="236">
        <v>217978369.74000001</v>
      </c>
      <c r="R873" s="236">
        <v>273466578.25</v>
      </c>
      <c r="S873" s="236">
        <v>273466578.25</v>
      </c>
      <c r="T873" s="236">
        <v>9353444.2899999991</v>
      </c>
      <c r="U873" s="237"/>
      <c r="V873" s="237"/>
      <c r="W873" s="237"/>
      <c r="X873" s="237"/>
    </row>
    <row r="874" spans="1:24" ht="15" hidden="1" customHeight="1" outlineLevel="2" x14ac:dyDescent="0.2">
      <c r="A874" s="234">
        <v>805</v>
      </c>
      <c r="B874" s="235" t="s">
        <v>1768</v>
      </c>
      <c r="C874" s="235" t="s">
        <v>1869</v>
      </c>
      <c r="D874" s="235" t="s">
        <v>1870</v>
      </c>
      <c r="E874" s="235" t="s">
        <v>1875</v>
      </c>
      <c r="F874" s="235" t="s">
        <v>1876</v>
      </c>
      <c r="G874" s="236">
        <v>72578939.489999995</v>
      </c>
      <c r="H874" s="236">
        <v>41996265.670000002</v>
      </c>
      <c r="I874" s="236">
        <v>30582673.82</v>
      </c>
      <c r="J874" s="236">
        <v>4618379.7699999996</v>
      </c>
      <c r="K874" s="236">
        <v>25964294.050000001</v>
      </c>
      <c r="L874" s="236">
        <v>15039207.300000001</v>
      </c>
      <c r="M874" s="236">
        <v>8700948.2100000009</v>
      </c>
      <c r="N874" s="236">
        <v>6338259.0899999999</v>
      </c>
      <c r="O874" s="236">
        <v>54398055.100000001</v>
      </c>
      <c r="P874" s="236">
        <v>27059249.120000001</v>
      </c>
      <c r="Q874" s="236">
        <v>27338805.98</v>
      </c>
      <c r="R874" s="236">
        <v>64259738.890000001</v>
      </c>
      <c r="S874" s="236">
        <v>64259738.890000001</v>
      </c>
      <c r="T874" s="236">
        <v>1000000</v>
      </c>
      <c r="U874" s="237"/>
      <c r="V874" s="237"/>
      <c r="W874" s="237"/>
      <c r="X874" s="237"/>
    </row>
    <row r="875" spans="1:24" ht="15" hidden="1" customHeight="1" outlineLevel="2" x14ac:dyDescent="0.2">
      <c r="A875" s="234">
        <v>806</v>
      </c>
      <c r="B875" s="235" t="s">
        <v>1768</v>
      </c>
      <c r="C875" s="235" t="s">
        <v>1869</v>
      </c>
      <c r="D875" s="235" t="s">
        <v>1870</v>
      </c>
      <c r="E875" s="235" t="s">
        <v>1877</v>
      </c>
      <c r="F875" s="235" t="s">
        <v>1878</v>
      </c>
      <c r="G875" s="236">
        <v>88841711.870000005</v>
      </c>
      <c r="H875" s="236">
        <v>36517527.780000001</v>
      </c>
      <c r="I875" s="236">
        <v>52324184.090000004</v>
      </c>
      <c r="J875" s="236">
        <v>6957516.1600000001</v>
      </c>
      <c r="K875" s="236">
        <v>45366667.93</v>
      </c>
      <c r="L875" s="236">
        <v>18467093.859999999</v>
      </c>
      <c r="M875" s="236">
        <v>7588863.3600000003</v>
      </c>
      <c r="N875" s="236">
        <v>10878230.5</v>
      </c>
      <c r="O875" s="236">
        <v>61517612.18</v>
      </c>
      <c r="P875" s="236">
        <v>24820614.859999999</v>
      </c>
      <c r="Q875" s="236">
        <v>36696997.32</v>
      </c>
      <c r="R875" s="236">
        <v>99899411.909999996</v>
      </c>
      <c r="S875" s="236">
        <v>83111806.269999996</v>
      </c>
      <c r="T875" s="236">
        <v>300000</v>
      </c>
      <c r="U875" s="237"/>
      <c r="V875" s="237"/>
      <c r="W875" s="237"/>
      <c r="X875" s="237"/>
    </row>
    <row r="876" spans="1:24" ht="15" hidden="1" customHeight="1" outlineLevel="2" x14ac:dyDescent="0.2">
      <c r="A876" s="234">
        <v>807</v>
      </c>
      <c r="B876" s="235" t="s">
        <v>1768</v>
      </c>
      <c r="C876" s="235" t="s">
        <v>1869</v>
      </c>
      <c r="D876" s="235" t="s">
        <v>1870</v>
      </c>
      <c r="E876" s="235" t="s">
        <v>1879</v>
      </c>
      <c r="F876" s="235" t="s">
        <v>1880</v>
      </c>
      <c r="G876" s="236">
        <v>38673774.759999998</v>
      </c>
      <c r="H876" s="236">
        <v>16730231.25</v>
      </c>
      <c r="I876" s="236">
        <v>21943543.510000002</v>
      </c>
      <c r="J876" s="236">
        <v>2516127.56</v>
      </c>
      <c r="K876" s="236">
        <v>19427415.949999999</v>
      </c>
      <c r="L876" s="236">
        <v>8038929.1600000001</v>
      </c>
      <c r="M876" s="236">
        <v>3477427.31</v>
      </c>
      <c r="N876" s="236">
        <v>4561501.8499999996</v>
      </c>
      <c r="O876" s="236">
        <v>13914186.49</v>
      </c>
      <c r="P876" s="236">
        <v>5860012.4400000004</v>
      </c>
      <c r="Q876" s="236">
        <v>8054174.0499999998</v>
      </c>
      <c r="R876" s="236">
        <v>34559219.409999996</v>
      </c>
      <c r="S876" s="236">
        <v>31310625.890000001</v>
      </c>
      <c r="T876" s="236">
        <v>500000</v>
      </c>
      <c r="U876" s="237"/>
      <c r="V876" s="237"/>
      <c r="W876" s="237"/>
      <c r="X876" s="237"/>
    </row>
    <row r="877" spans="1:24" ht="15" hidden="1" customHeight="1" outlineLevel="2" x14ac:dyDescent="0.2">
      <c r="A877" s="234">
        <v>808</v>
      </c>
      <c r="B877" s="235" t="s">
        <v>1768</v>
      </c>
      <c r="C877" s="235" t="s">
        <v>1869</v>
      </c>
      <c r="D877" s="235" t="s">
        <v>1870</v>
      </c>
      <c r="E877" s="235" t="s">
        <v>1881</v>
      </c>
      <c r="F877" s="235" t="s">
        <v>1882</v>
      </c>
      <c r="G877" s="236">
        <v>18917960.489999998</v>
      </c>
      <c r="H877" s="236">
        <v>8285857.8300000001</v>
      </c>
      <c r="I877" s="236">
        <v>10632102.66</v>
      </c>
      <c r="J877" s="236">
        <v>1775949.29</v>
      </c>
      <c r="K877" s="236">
        <v>8856153.3699999992</v>
      </c>
      <c r="L877" s="236">
        <v>3932384.29</v>
      </c>
      <c r="M877" s="236">
        <v>1723283.92</v>
      </c>
      <c r="N877" s="236">
        <v>2209100.37</v>
      </c>
      <c r="O877" s="236">
        <v>17165003.050000001</v>
      </c>
      <c r="P877" s="236">
        <v>6770643.25</v>
      </c>
      <c r="Q877" s="236">
        <v>10394359.800000001</v>
      </c>
      <c r="R877" s="236">
        <v>23235562.829999998</v>
      </c>
      <c r="S877" s="236">
        <v>23076150.260000002</v>
      </c>
      <c r="T877" s="236">
        <v>4770889.88</v>
      </c>
      <c r="U877" s="237"/>
      <c r="V877" s="237"/>
      <c r="W877" s="237"/>
      <c r="X877" s="237"/>
    </row>
    <row r="878" spans="1:24" ht="15" hidden="1" customHeight="1" outlineLevel="2" x14ac:dyDescent="0.2">
      <c r="A878" s="234">
        <v>809</v>
      </c>
      <c r="B878" s="235" t="s">
        <v>1768</v>
      </c>
      <c r="C878" s="235" t="s">
        <v>1869</v>
      </c>
      <c r="D878" s="235" t="s">
        <v>1870</v>
      </c>
      <c r="E878" s="235" t="s">
        <v>1883</v>
      </c>
      <c r="F878" s="235" t="s">
        <v>1884</v>
      </c>
      <c r="G878" s="236">
        <v>54109632.079999998</v>
      </c>
      <c r="H878" s="236">
        <v>26488873.890000001</v>
      </c>
      <c r="I878" s="236">
        <v>27620758.190000001</v>
      </c>
      <c r="J878" s="236">
        <v>3856024.87</v>
      </c>
      <c r="K878" s="236">
        <v>23764733.32</v>
      </c>
      <c r="L878" s="236">
        <v>11247505.619999999</v>
      </c>
      <c r="M878" s="236">
        <v>5507760.9000000004</v>
      </c>
      <c r="N878" s="236">
        <v>5739744.7199999997</v>
      </c>
      <c r="O878" s="236">
        <v>24604448.34</v>
      </c>
      <c r="P878" s="236">
        <v>11750473.210000001</v>
      </c>
      <c r="Q878" s="236">
        <v>12853975.130000001</v>
      </c>
      <c r="R878" s="236">
        <v>46214478.039999999</v>
      </c>
      <c r="S878" s="236">
        <v>38292385.130000003</v>
      </c>
      <c r="T878" s="236">
        <v>8000000</v>
      </c>
      <c r="U878" s="237"/>
      <c r="V878" s="237"/>
      <c r="W878" s="237"/>
      <c r="X878" s="237"/>
    </row>
    <row r="879" spans="1:24" ht="15" hidden="1" customHeight="1" outlineLevel="2" x14ac:dyDescent="0.2">
      <c r="A879" s="234">
        <v>810</v>
      </c>
      <c r="B879" s="235" t="s">
        <v>1768</v>
      </c>
      <c r="C879" s="235" t="s">
        <v>1869</v>
      </c>
      <c r="D879" s="235" t="s">
        <v>1870</v>
      </c>
      <c r="E879" s="235" t="s">
        <v>1885</v>
      </c>
      <c r="F879" s="235" t="s">
        <v>1886</v>
      </c>
      <c r="G879" s="236">
        <v>53592977.560000002</v>
      </c>
      <c r="H879" s="236">
        <v>21390931.550000001</v>
      </c>
      <c r="I879" s="236">
        <v>32202046.010000002</v>
      </c>
      <c r="J879" s="236">
        <v>3367052.77</v>
      </c>
      <c r="K879" s="236">
        <v>28834993.239999998</v>
      </c>
      <c r="L879" s="236">
        <v>11140111.17</v>
      </c>
      <c r="M879" s="236">
        <v>4445945.8099999996</v>
      </c>
      <c r="N879" s="236">
        <v>6694165.3600000003</v>
      </c>
      <c r="O879" s="236">
        <v>15590502.41</v>
      </c>
      <c r="P879" s="236">
        <v>6056564.6399999997</v>
      </c>
      <c r="Q879" s="236">
        <v>9533937.7699999996</v>
      </c>
      <c r="R879" s="236">
        <v>48430149.140000001</v>
      </c>
      <c r="S879" s="236">
        <v>43698490.979999997</v>
      </c>
      <c r="T879" s="236">
        <v>300000</v>
      </c>
      <c r="U879" s="237"/>
      <c r="V879" s="237"/>
      <c r="W879" s="237"/>
      <c r="X879" s="237"/>
    </row>
    <row r="880" spans="1:24" ht="15" hidden="1" customHeight="1" outlineLevel="2" x14ac:dyDescent="0.2">
      <c r="A880" s="234">
        <v>811</v>
      </c>
      <c r="B880" s="235" t="s">
        <v>1768</v>
      </c>
      <c r="C880" s="235" t="s">
        <v>1869</v>
      </c>
      <c r="D880" s="235" t="s">
        <v>1870</v>
      </c>
      <c r="E880" s="235" t="s">
        <v>1887</v>
      </c>
      <c r="F880" s="235" t="s">
        <v>1888</v>
      </c>
      <c r="G880" s="236">
        <v>45479771.109999999</v>
      </c>
      <c r="H880" s="236">
        <v>19140355.699999999</v>
      </c>
      <c r="I880" s="236">
        <v>26339415.41</v>
      </c>
      <c r="J880" s="236">
        <v>2981994.27</v>
      </c>
      <c r="K880" s="236">
        <v>23357421.140000001</v>
      </c>
      <c r="L880" s="236">
        <v>9453658.4600000009</v>
      </c>
      <c r="M880" s="236">
        <v>3980064.55</v>
      </c>
      <c r="N880" s="236">
        <v>5473593.9100000001</v>
      </c>
      <c r="O880" s="236">
        <v>16773255.57</v>
      </c>
      <c r="P880" s="236">
        <v>6917802.75</v>
      </c>
      <c r="Q880" s="236">
        <v>9855452.8200000003</v>
      </c>
      <c r="R880" s="236">
        <v>41668462.140000001</v>
      </c>
      <c r="S880" s="236">
        <v>37864975.979999997</v>
      </c>
      <c r="T880" s="236">
        <v>0</v>
      </c>
      <c r="U880" s="237"/>
      <c r="V880" s="237"/>
      <c r="W880" s="237"/>
      <c r="X880" s="237"/>
    </row>
    <row r="881" spans="1:24" ht="15" hidden="1" customHeight="1" outlineLevel="2" x14ac:dyDescent="0.2">
      <c r="A881" s="234">
        <v>812</v>
      </c>
      <c r="B881" s="235" t="s">
        <v>1768</v>
      </c>
      <c r="C881" s="235" t="s">
        <v>1869</v>
      </c>
      <c r="D881" s="235" t="s">
        <v>1870</v>
      </c>
      <c r="E881" s="235" t="s">
        <v>1889</v>
      </c>
      <c r="F881" s="235" t="s">
        <v>1890</v>
      </c>
      <c r="G881" s="236">
        <v>29848771.82</v>
      </c>
      <c r="H881" s="236">
        <v>9597723.2300000004</v>
      </c>
      <c r="I881" s="236">
        <v>20251048.59</v>
      </c>
      <c r="J881" s="236">
        <v>2393046.46</v>
      </c>
      <c r="K881" s="236">
        <v>17858002.129999999</v>
      </c>
      <c r="L881" s="236">
        <v>6109275.25</v>
      </c>
      <c r="M881" s="236">
        <v>1965112.47</v>
      </c>
      <c r="N881" s="236">
        <v>4144162.78</v>
      </c>
      <c r="O881" s="236">
        <v>16441096.960000001</v>
      </c>
      <c r="P881" s="236">
        <v>5190041.3</v>
      </c>
      <c r="Q881" s="236">
        <v>11251055.66</v>
      </c>
      <c r="R881" s="236">
        <v>35646267.030000001</v>
      </c>
      <c r="S881" s="236">
        <v>35646267.030000001</v>
      </c>
      <c r="T881" s="236">
        <v>0</v>
      </c>
      <c r="U881" s="237"/>
      <c r="V881" s="237"/>
      <c r="W881" s="237"/>
      <c r="X881" s="237"/>
    </row>
    <row r="882" spans="1:24" ht="15" hidden="1" customHeight="1" outlineLevel="2" x14ac:dyDescent="0.2">
      <c r="A882" s="234">
        <v>813</v>
      </c>
      <c r="B882" s="235" t="s">
        <v>1768</v>
      </c>
      <c r="C882" s="235" t="s">
        <v>1869</v>
      </c>
      <c r="D882" s="235" t="s">
        <v>1870</v>
      </c>
      <c r="E882" s="235" t="s">
        <v>1891</v>
      </c>
      <c r="F882" s="235" t="s">
        <v>1892</v>
      </c>
      <c r="G882" s="236">
        <v>42010028.090000004</v>
      </c>
      <c r="H882" s="236">
        <v>14440133</v>
      </c>
      <c r="I882" s="236">
        <v>27569895.09</v>
      </c>
      <c r="J882" s="236">
        <v>3148890.88</v>
      </c>
      <c r="K882" s="236">
        <v>24421004.210000001</v>
      </c>
      <c r="L882" s="236">
        <v>8732419.8900000006</v>
      </c>
      <c r="M882" s="236">
        <v>3002519.56</v>
      </c>
      <c r="N882" s="236">
        <v>5729900.3300000001</v>
      </c>
      <c r="O882" s="236">
        <v>17573781.559999999</v>
      </c>
      <c r="P882" s="236">
        <v>5923258.4400000004</v>
      </c>
      <c r="Q882" s="236">
        <v>11650523.119999999</v>
      </c>
      <c r="R882" s="236">
        <v>44950318.539999999</v>
      </c>
      <c r="S882" s="236">
        <v>38793684.539999999</v>
      </c>
      <c r="T882" s="236">
        <v>500000</v>
      </c>
      <c r="U882" s="237"/>
      <c r="V882" s="237"/>
      <c r="W882" s="237"/>
      <c r="X882" s="237"/>
    </row>
    <row r="883" spans="1:24" ht="15" hidden="1" customHeight="1" outlineLevel="2" x14ac:dyDescent="0.2">
      <c r="A883" s="234">
        <v>814</v>
      </c>
      <c r="B883" s="235" t="s">
        <v>1768</v>
      </c>
      <c r="C883" s="235" t="s">
        <v>1869</v>
      </c>
      <c r="D883" s="235" t="s">
        <v>1870</v>
      </c>
      <c r="E883" s="235" t="s">
        <v>1893</v>
      </c>
      <c r="F883" s="235" t="s">
        <v>1894</v>
      </c>
      <c r="G883" s="236">
        <v>36800797.880000003</v>
      </c>
      <c r="H883" s="236">
        <v>19267573.059999999</v>
      </c>
      <c r="I883" s="236">
        <v>17533224.82</v>
      </c>
      <c r="J883" s="236">
        <v>2403866.2799999998</v>
      </c>
      <c r="K883" s="236">
        <v>15129358.539999999</v>
      </c>
      <c r="L883" s="236">
        <v>7642358.1299999999</v>
      </c>
      <c r="M883" s="236">
        <v>4000713.37</v>
      </c>
      <c r="N883" s="236">
        <v>3641644.76</v>
      </c>
      <c r="O883" s="236">
        <v>10432902.01</v>
      </c>
      <c r="P883" s="236">
        <v>5369604.5700000003</v>
      </c>
      <c r="Q883" s="236">
        <v>5063297.4400000004</v>
      </c>
      <c r="R883" s="236">
        <v>26238167.02</v>
      </c>
      <c r="S883" s="236">
        <v>26238167.02</v>
      </c>
      <c r="T883" s="236">
        <v>5537191.4400000004</v>
      </c>
      <c r="U883" s="237"/>
      <c r="V883" s="237"/>
      <c r="W883" s="237"/>
      <c r="X883" s="237"/>
    </row>
    <row r="884" spans="1:24" ht="15" hidden="1" customHeight="1" outlineLevel="2" x14ac:dyDescent="0.2">
      <c r="A884" s="234">
        <v>815</v>
      </c>
      <c r="B884" s="235" t="s">
        <v>1768</v>
      </c>
      <c r="C884" s="235" t="s">
        <v>1869</v>
      </c>
      <c r="D884" s="235" t="s">
        <v>1870</v>
      </c>
      <c r="E884" s="235" t="s">
        <v>1895</v>
      </c>
      <c r="F884" s="235" t="s">
        <v>1896</v>
      </c>
      <c r="G884" s="236">
        <v>65841727.43</v>
      </c>
      <c r="H884" s="236">
        <v>28476140.059999999</v>
      </c>
      <c r="I884" s="236">
        <v>37365587.369999997</v>
      </c>
      <c r="J884" s="236">
        <v>4010608.19</v>
      </c>
      <c r="K884" s="236">
        <v>33354979.18</v>
      </c>
      <c r="L884" s="236">
        <v>13686199.130000001</v>
      </c>
      <c r="M884" s="236">
        <v>5919976.7300000004</v>
      </c>
      <c r="N884" s="236">
        <v>7766222.4000000004</v>
      </c>
      <c r="O884" s="236">
        <v>31778603.260000002</v>
      </c>
      <c r="P884" s="236">
        <v>13422758.210000001</v>
      </c>
      <c r="Q884" s="236">
        <v>18355845.050000001</v>
      </c>
      <c r="R884" s="236">
        <v>63487654.82</v>
      </c>
      <c r="S884" s="236">
        <v>49365726.200000003</v>
      </c>
      <c r="T884" s="236">
        <v>3000000</v>
      </c>
      <c r="U884" s="237"/>
      <c r="V884" s="237"/>
      <c r="W884" s="237"/>
      <c r="X884" s="237"/>
    </row>
    <row r="885" spans="1:24" ht="15" hidden="1" customHeight="1" outlineLevel="2" x14ac:dyDescent="0.2">
      <c r="A885" s="234">
        <v>816</v>
      </c>
      <c r="B885" s="235" t="s">
        <v>1768</v>
      </c>
      <c r="C885" s="235" t="s">
        <v>1869</v>
      </c>
      <c r="D885" s="235" t="s">
        <v>1870</v>
      </c>
      <c r="E885" s="235" t="s">
        <v>1897</v>
      </c>
      <c r="F885" s="235" t="s">
        <v>1898</v>
      </c>
      <c r="G885" s="236">
        <v>30705844.670000002</v>
      </c>
      <c r="H885" s="236">
        <v>15803038.34</v>
      </c>
      <c r="I885" s="236">
        <v>14902806.33</v>
      </c>
      <c r="J885" s="236">
        <v>1951549.95</v>
      </c>
      <c r="K885" s="236">
        <v>12951256.380000001</v>
      </c>
      <c r="L885" s="236">
        <v>6358662.5800000001</v>
      </c>
      <c r="M885" s="236">
        <v>3271971.36</v>
      </c>
      <c r="N885" s="236">
        <v>3086691.22</v>
      </c>
      <c r="O885" s="236">
        <v>14658680.529999999</v>
      </c>
      <c r="P885" s="236">
        <v>7440155.2999999998</v>
      </c>
      <c r="Q885" s="236">
        <v>7218525.2300000004</v>
      </c>
      <c r="R885" s="236">
        <v>25208022.780000001</v>
      </c>
      <c r="S885" s="236">
        <v>25208022.780000001</v>
      </c>
      <c r="T885" s="236">
        <v>6417646.1100000003</v>
      </c>
      <c r="U885" s="237"/>
      <c r="V885" s="237"/>
      <c r="W885" s="237"/>
      <c r="X885" s="237"/>
    </row>
    <row r="886" spans="1:24" ht="15" hidden="1" customHeight="1" outlineLevel="2" x14ac:dyDescent="0.2">
      <c r="A886" s="234">
        <v>817</v>
      </c>
      <c r="B886" s="235" t="s">
        <v>1768</v>
      </c>
      <c r="C886" s="235" t="s">
        <v>1869</v>
      </c>
      <c r="D886" s="235" t="s">
        <v>1870</v>
      </c>
      <c r="E886" s="235" t="s">
        <v>1899</v>
      </c>
      <c r="F886" s="235" t="s">
        <v>1900</v>
      </c>
      <c r="G886" s="236">
        <v>52519786.409999996</v>
      </c>
      <c r="H886" s="236">
        <v>16917370.010000002</v>
      </c>
      <c r="I886" s="236">
        <v>35602416.399999999</v>
      </c>
      <c r="J886" s="236">
        <v>4012269.41</v>
      </c>
      <c r="K886" s="236">
        <v>31590146.989999998</v>
      </c>
      <c r="L886" s="236">
        <v>10917032.15</v>
      </c>
      <c r="M886" s="236">
        <v>3515855.86</v>
      </c>
      <c r="N886" s="236">
        <v>7401176.29</v>
      </c>
      <c r="O886" s="236">
        <v>25952647.469999999</v>
      </c>
      <c r="P886" s="236">
        <v>8220856.1299999999</v>
      </c>
      <c r="Q886" s="236">
        <v>17731791.34</v>
      </c>
      <c r="R886" s="236">
        <v>60735384.030000001</v>
      </c>
      <c r="S886" s="236">
        <v>49544457.979999997</v>
      </c>
      <c r="T886" s="236">
        <v>300000</v>
      </c>
      <c r="U886" s="237"/>
      <c r="V886" s="237"/>
      <c r="W886" s="237"/>
      <c r="X886" s="237"/>
    </row>
    <row r="887" spans="1:24" ht="15" hidden="1" customHeight="1" outlineLevel="2" x14ac:dyDescent="0.2">
      <c r="A887" s="234">
        <v>818</v>
      </c>
      <c r="B887" s="235" t="s">
        <v>1768</v>
      </c>
      <c r="C887" s="235" t="s">
        <v>1869</v>
      </c>
      <c r="D887" s="235" t="s">
        <v>1870</v>
      </c>
      <c r="E887" s="235" t="s">
        <v>1901</v>
      </c>
      <c r="F887" s="235" t="s">
        <v>1902</v>
      </c>
      <c r="G887" s="236">
        <v>63949799.539999999</v>
      </c>
      <c r="H887" s="236">
        <v>22426835.390000001</v>
      </c>
      <c r="I887" s="236">
        <v>41522964.149999999</v>
      </c>
      <c r="J887" s="236">
        <v>4347023.93</v>
      </c>
      <c r="K887" s="236">
        <v>37175940.219999999</v>
      </c>
      <c r="L887" s="236">
        <v>13292933.300000001</v>
      </c>
      <c r="M887" s="236">
        <v>4661277.79</v>
      </c>
      <c r="N887" s="236">
        <v>8631655.5099999998</v>
      </c>
      <c r="O887" s="236">
        <v>24610168.629999999</v>
      </c>
      <c r="P887" s="236">
        <v>8521342.8200000003</v>
      </c>
      <c r="Q887" s="236">
        <v>16088825.810000001</v>
      </c>
      <c r="R887" s="236">
        <v>66243445.469999999</v>
      </c>
      <c r="S887" s="236">
        <v>56969451.659999996</v>
      </c>
      <c r="T887" s="236">
        <v>600000</v>
      </c>
      <c r="U887" s="237"/>
      <c r="V887" s="237"/>
      <c r="W887" s="237"/>
      <c r="X887" s="237"/>
    </row>
    <row r="888" spans="1:24" ht="15" hidden="1" customHeight="1" outlineLevel="2" x14ac:dyDescent="0.2">
      <c r="A888" s="234">
        <v>819</v>
      </c>
      <c r="B888" s="235" t="s">
        <v>1768</v>
      </c>
      <c r="C888" s="235" t="s">
        <v>1869</v>
      </c>
      <c r="D888" s="235" t="s">
        <v>1870</v>
      </c>
      <c r="E888" s="235" t="s">
        <v>1903</v>
      </c>
      <c r="F888" s="235" t="s">
        <v>1904</v>
      </c>
      <c r="G888" s="236">
        <v>46613939.030000001</v>
      </c>
      <c r="H888" s="236">
        <v>22009690.690000001</v>
      </c>
      <c r="I888" s="236">
        <v>24604248.34</v>
      </c>
      <c r="J888" s="236">
        <v>3025860.18</v>
      </c>
      <c r="K888" s="236">
        <v>21578388.16</v>
      </c>
      <c r="L888" s="236">
        <v>9689412.4199999999</v>
      </c>
      <c r="M888" s="236">
        <v>4575739.33</v>
      </c>
      <c r="N888" s="236">
        <v>5113673.09</v>
      </c>
      <c r="O888" s="236">
        <v>26199877.940000001</v>
      </c>
      <c r="P888" s="236">
        <v>11866160.98</v>
      </c>
      <c r="Q888" s="236">
        <v>14333716.960000001</v>
      </c>
      <c r="R888" s="236">
        <v>44051638.390000001</v>
      </c>
      <c r="S888" s="236">
        <v>21097392.359999999</v>
      </c>
      <c r="T888" s="236">
        <v>0</v>
      </c>
      <c r="U888" s="237"/>
      <c r="V888" s="237"/>
      <c r="W888" s="237"/>
      <c r="X888" s="237"/>
    </row>
    <row r="889" spans="1:24" ht="15" hidden="1" customHeight="1" outlineLevel="2" x14ac:dyDescent="0.2">
      <c r="A889" s="234">
        <v>820</v>
      </c>
      <c r="B889" s="235" t="s">
        <v>1768</v>
      </c>
      <c r="C889" s="235" t="s">
        <v>1869</v>
      </c>
      <c r="D889" s="235" t="s">
        <v>1870</v>
      </c>
      <c r="E889" s="235" t="s">
        <v>1905</v>
      </c>
      <c r="F889" s="235" t="s">
        <v>1906</v>
      </c>
      <c r="G889" s="236">
        <v>38039527.060000002</v>
      </c>
      <c r="H889" s="236">
        <v>13382747.470000001</v>
      </c>
      <c r="I889" s="236">
        <v>24656779.59</v>
      </c>
      <c r="J889" s="236">
        <v>2839953.19</v>
      </c>
      <c r="K889" s="236">
        <v>21816826.399999999</v>
      </c>
      <c r="L889" s="236">
        <v>7850354.1200000001</v>
      </c>
      <c r="M889" s="236">
        <v>2761323.36</v>
      </c>
      <c r="N889" s="236">
        <v>5089030.76</v>
      </c>
      <c r="O889" s="236">
        <v>12710604.52</v>
      </c>
      <c r="P889" s="236">
        <v>4432109.17</v>
      </c>
      <c r="Q889" s="236">
        <v>8278495.3499999996</v>
      </c>
      <c r="R889" s="236">
        <v>38024305.700000003</v>
      </c>
      <c r="S889" s="236">
        <v>38024305.700000003</v>
      </c>
      <c r="T889" s="236">
        <v>117883.66</v>
      </c>
      <c r="U889" s="237"/>
      <c r="V889" s="237"/>
      <c r="W889" s="237"/>
      <c r="X889" s="237"/>
    </row>
    <row r="890" spans="1:24" ht="15" hidden="1" customHeight="1" outlineLevel="2" x14ac:dyDescent="0.2">
      <c r="A890" s="234">
        <v>821</v>
      </c>
      <c r="B890" s="235" t="s">
        <v>1768</v>
      </c>
      <c r="C890" s="235" t="s">
        <v>1869</v>
      </c>
      <c r="D890" s="235" t="s">
        <v>1870</v>
      </c>
      <c r="E890" s="235" t="s">
        <v>1907</v>
      </c>
      <c r="F890" s="235" t="s">
        <v>1908</v>
      </c>
      <c r="G890" s="236">
        <v>60400786.719999999</v>
      </c>
      <c r="H890" s="236">
        <v>27286399.010000002</v>
      </c>
      <c r="I890" s="236">
        <v>33114387.710000001</v>
      </c>
      <c r="J890" s="236">
        <v>4983534.32</v>
      </c>
      <c r="K890" s="236">
        <v>28130853.390000001</v>
      </c>
      <c r="L890" s="236">
        <v>12555217.289999999</v>
      </c>
      <c r="M890" s="236">
        <v>5672748.9199999999</v>
      </c>
      <c r="N890" s="236">
        <v>6882468.3700000001</v>
      </c>
      <c r="O890" s="236">
        <v>33279532.600000001</v>
      </c>
      <c r="P890" s="236">
        <v>14711011.07</v>
      </c>
      <c r="Q890" s="236">
        <v>18568521.530000001</v>
      </c>
      <c r="R890" s="236">
        <v>58565377.609999999</v>
      </c>
      <c r="S890" s="236">
        <v>56523650.770000003</v>
      </c>
      <c r="T890" s="236">
        <v>2536921.77</v>
      </c>
      <c r="U890" s="237"/>
      <c r="V890" s="237"/>
      <c r="W890" s="237"/>
      <c r="X890" s="237"/>
    </row>
    <row r="891" spans="1:24" ht="15" hidden="1" customHeight="1" outlineLevel="2" x14ac:dyDescent="0.2">
      <c r="A891" s="234">
        <v>822</v>
      </c>
      <c r="B891" s="235" t="s">
        <v>1768</v>
      </c>
      <c r="C891" s="235" t="s">
        <v>1869</v>
      </c>
      <c r="D891" s="235" t="s">
        <v>1870</v>
      </c>
      <c r="E891" s="235" t="s">
        <v>1909</v>
      </c>
      <c r="F891" s="235" t="s">
        <v>1910</v>
      </c>
      <c r="G891" s="236">
        <v>20482921.050000001</v>
      </c>
      <c r="H891" s="236">
        <v>6635087.0199999996</v>
      </c>
      <c r="I891" s="236">
        <v>13847834.029999999</v>
      </c>
      <c r="J891" s="236">
        <v>1651342.28</v>
      </c>
      <c r="K891" s="236">
        <v>12196491.75</v>
      </c>
      <c r="L891" s="236">
        <v>4257685.0199999996</v>
      </c>
      <c r="M891" s="236">
        <v>1379269.08</v>
      </c>
      <c r="N891" s="236">
        <v>2878415.94</v>
      </c>
      <c r="O891" s="236">
        <v>20706773.890000001</v>
      </c>
      <c r="P891" s="236">
        <v>6581083.9000000004</v>
      </c>
      <c r="Q891" s="236">
        <v>14125689.99</v>
      </c>
      <c r="R891" s="236">
        <v>30851939.960000001</v>
      </c>
      <c r="S891" s="236">
        <v>26923540.800000001</v>
      </c>
      <c r="T891" s="236">
        <v>0</v>
      </c>
      <c r="U891" s="237"/>
      <c r="V891" s="237"/>
      <c r="W891" s="237"/>
      <c r="X891" s="237"/>
    </row>
    <row r="892" spans="1:24" ht="15" hidden="1" customHeight="1" outlineLevel="2" x14ac:dyDescent="0.2">
      <c r="A892" s="234">
        <v>823</v>
      </c>
      <c r="B892" s="235" t="s">
        <v>1768</v>
      </c>
      <c r="C892" s="235" t="s">
        <v>1869</v>
      </c>
      <c r="D892" s="235" t="s">
        <v>1870</v>
      </c>
      <c r="E892" s="235" t="s">
        <v>1911</v>
      </c>
      <c r="F892" s="235" t="s">
        <v>1912</v>
      </c>
      <c r="G892" s="236">
        <v>46613490.359999999</v>
      </c>
      <c r="H892" s="236">
        <v>27640963.550000001</v>
      </c>
      <c r="I892" s="236">
        <v>18972526.809999999</v>
      </c>
      <c r="J892" s="236">
        <v>3214147.07</v>
      </c>
      <c r="K892" s="236">
        <v>15758379.74</v>
      </c>
      <c r="L892" s="236">
        <v>9644413.1799999997</v>
      </c>
      <c r="M892" s="236">
        <v>5719430.6399999997</v>
      </c>
      <c r="N892" s="236">
        <v>3924982.54</v>
      </c>
      <c r="O892" s="236">
        <v>18871274.280000001</v>
      </c>
      <c r="P892" s="236">
        <v>10907644.810000001</v>
      </c>
      <c r="Q892" s="236">
        <v>7963629.4699999997</v>
      </c>
      <c r="R892" s="236">
        <v>30861138.82</v>
      </c>
      <c r="S892" s="236">
        <v>30861138.82</v>
      </c>
      <c r="T892" s="236">
        <v>8569012.8499999996</v>
      </c>
      <c r="U892" s="237"/>
      <c r="V892" s="237"/>
      <c r="W892" s="237"/>
      <c r="X892" s="237"/>
    </row>
    <row r="893" spans="1:24" ht="15" hidden="1" customHeight="1" outlineLevel="1" x14ac:dyDescent="0.2">
      <c r="A893" s="239"/>
      <c r="B893" s="240"/>
      <c r="C893" s="241"/>
      <c r="D893" s="242" t="s">
        <v>1913</v>
      </c>
      <c r="E893" s="240"/>
      <c r="F893" s="240"/>
      <c r="G893" s="243">
        <f t="shared" ref="G893:T893" si="66">SUBTOTAL(9,G872:G892)</f>
        <v>0</v>
      </c>
      <c r="H893" s="243">
        <f t="shared" si="66"/>
        <v>0</v>
      </c>
      <c r="I893" s="243">
        <f t="shared" si="66"/>
        <v>0</v>
      </c>
      <c r="J893" s="243">
        <f t="shared" si="66"/>
        <v>0</v>
      </c>
      <c r="K893" s="243">
        <f t="shared" si="66"/>
        <v>0</v>
      </c>
      <c r="L893" s="243">
        <f t="shared" si="66"/>
        <v>0</v>
      </c>
      <c r="M893" s="243">
        <f t="shared" si="66"/>
        <v>0</v>
      </c>
      <c r="N893" s="243">
        <f t="shared" si="66"/>
        <v>0</v>
      </c>
      <c r="O893" s="243">
        <f t="shared" si="66"/>
        <v>0</v>
      </c>
      <c r="P893" s="243">
        <f t="shared" si="66"/>
        <v>0</v>
      </c>
      <c r="Q893" s="243">
        <f t="shared" si="66"/>
        <v>0</v>
      </c>
      <c r="R893" s="243">
        <f t="shared" si="66"/>
        <v>0</v>
      </c>
      <c r="S893" s="243">
        <f t="shared" si="66"/>
        <v>0</v>
      </c>
      <c r="T893" s="243">
        <f t="shared" si="66"/>
        <v>0</v>
      </c>
      <c r="U893" s="237"/>
      <c r="V893" s="237"/>
      <c r="W893" s="237"/>
      <c r="X893" s="237"/>
    </row>
    <row r="894" spans="1:24" ht="15" hidden="1" customHeight="1" outlineLevel="2" x14ac:dyDescent="0.2">
      <c r="A894" s="244">
        <v>824</v>
      </c>
      <c r="B894" s="245" t="s">
        <v>1768</v>
      </c>
      <c r="C894" s="235" t="s">
        <v>1914</v>
      </c>
      <c r="D894" s="245" t="s">
        <v>1915</v>
      </c>
      <c r="E894" s="245" t="s">
        <v>1916</v>
      </c>
      <c r="F894" s="245" t="s">
        <v>1917</v>
      </c>
      <c r="G894" s="246">
        <v>84244730.560000002</v>
      </c>
      <c r="H894" s="246">
        <v>76069941.549999997</v>
      </c>
      <c r="I894" s="246">
        <v>8174789.0099999998</v>
      </c>
      <c r="J894" s="246">
        <v>0</v>
      </c>
      <c r="K894" s="246">
        <v>8174789.0099999998</v>
      </c>
      <c r="L894" s="246">
        <v>17227762.199999999</v>
      </c>
      <c r="M894" s="246">
        <v>15548432.359999999</v>
      </c>
      <c r="N894" s="246">
        <v>1679329.84</v>
      </c>
      <c r="O894" s="246">
        <v>82793561.700000003</v>
      </c>
      <c r="P894" s="246">
        <v>69172033.090000004</v>
      </c>
      <c r="Q894" s="246">
        <v>13621528.609999999</v>
      </c>
      <c r="R894" s="246">
        <v>23475647.460000001</v>
      </c>
      <c r="S894" s="246">
        <v>23475647.460000001</v>
      </c>
      <c r="T894" s="246">
        <v>34541360.649999999</v>
      </c>
      <c r="U894" s="237"/>
      <c r="V894" s="237"/>
      <c r="W894" s="237"/>
      <c r="X894" s="237"/>
    </row>
    <row r="895" spans="1:24" ht="15" hidden="1" customHeight="1" outlineLevel="2" x14ac:dyDescent="0.2">
      <c r="A895" s="234">
        <v>825</v>
      </c>
      <c r="B895" s="235" t="s">
        <v>1768</v>
      </c>
      <c r="C895" s="235" t="s">
        <v>1914</v>
      </c>
      <c r="D895" s="235" t="s">
        <v>1915</v>
      </c>
      <c r="E895" s="235" t="s">
        <v>1918</v>
      </c>
      <c r="F895" s="235" t="s">
        <v>1919</v>
      </c>
      <c r="G895" s="236">
        <v>21812422.940000001</v>
      </c>
      <c r="H895" s="236">
        <v>13358606.890000001</v>
      </c>
      <c r="I895" s="236">
        <v>8453816.0500000007</v>
      </c>
      <c r="J895" s="236">
        <v>971042.06</v>
      </c>
      <c r="K895" s="236">
        <v>7482773.9900000002</v>
      </c>
      <c r="L895" s="236">
        <v>4447105.47</v>
      </c>
      <c r="M895" s="236">
        <v>2724426.65</v>
      </c>
      <c r="N895" s="236">
        <v>1722678.82</v>
      </c>
      <c r="O895" s="236">
        <v>6151737.3200000003</v>
      </c>
      <c r="P895" s="236">
        <v>3730978.46</v>
      </c>
      <c r="Q895" s="236">
        <v>2420758.86</v>
      </c>
      <c r="R895" s="236">
        <v>12597253.73</v>
      </c>
      <c r="S895" s="236">
        <v>12597253.73</v>
      </c>
      <c r="T895" s="236">
        <v>2066455.43</v>
      </c>
      <c r="U895" s="237"/>
      <c r="V895" s="237"/>
      <c r="W895" s="237"/>
      <c r="X895" s="237"/>
    </row>
    <row r="896" spans="1:24" ht="15" hidden="1" customHeight="1" outlineLevel="2" x14ac:dyDescent="0.2">
      <c r="A896" s="234">
        <v>826</v>
      </c>
      <c r="B896" s="235" t="s">
        <v>1768</v>
      </c>
      <c r="C896" s="235" t="s">
        <v>1914</v>
      </c>
      <c r="D896" s="235" t="s">
        <v>1915</v>
      </c>
      <c r="E896" s="235" t="s">
        <v>1920</v>
      </c>
      <c r="F896" s="235" t="s">
        <v>1921</v>
      </c>
      <c r="G896" s="236">
        <v>25525830.609999999</v>
      </c>
      <c r="H896" s="236">
        <v>15751748.51</v>
      </c>
      <c r="I896" s="236">
        <v>9774082.0999999996</v>
      </c>
      <c r="J896" s="236">
        <v>1074676.3999999999</v>
      </c>
      <c r="K896" s="236">
        <v>8699405.6999999993</v>
      </c>
      <c r="L896" s="236">
        <v>5261839.0599999996</v>
      </c>
      <c r="M896" s="236">
        <v>3246137.36</v>
      </c>
      <c r="N896" s="236">
        <v>2015701.7</v>
      </c>
      <c r="O896" s="236">
        <v>8601495.9800000004</v>
      </c>
      <c r="P896" s="236">
        <v>5190917.13</v>
      </c>
      <c r="Q896" s="236">
        <v>3410578.85</v>
      </c>
      <c r="R896" s="236">
        <v>15200362.65</v>
      </c>
      <c r="S896" s="236">
        <v>15200362.65</v>
      </c>
      <c r="T896" s="236">
        <v>4862816.34</v>
      </c>
      <c r="U896" s="237"/>
      <c r="V896" s="237"/>
      <c r="W896" s="237"/>
      <c r="X896" s="237"/>
    </row>
    <row r="897" spans="1:24" ht="15" hidden="1" customHeight="1" outlineLevel="2" x14ac:dyDescent="0.2">
      <c r="A897" s="234">
        <v>827</v>
      </c>
      <c r="B897" s="235" t="s">
        <v>1768</v>
      </c>
      <c r="C897" s="235" t="s">
        <v>1914</v>
      </c>
      <c r="D897" s="235" t="s">
        <v>1915</v>
      </c>
      <c r="E897" s="235" t="s">
        <v>1922</v>
      </c>
      <c r="F897" s="235" t="s">
        <v>1923</v>
      </c>
      <c r="G897" s="236">
        <v>45892685.619999997</v>
      </c>
      <c r="H897" s="236">
        <v>26280480.420000002</v>
      </c>
      <c r="I897" s="236">
        <v>19612205.199999999</v>
      </c>
      <c r="J897" s="236">
        <v>2270362.2599999998</v>
      </c>
      <c r="K897" s="236">
        <v>17341842.940000001</v>
      </c>
      <c r="L897" s="236">
        <v>9460913.25</v>
      </c>
      <c r="M897" s="236">
        <v>5419015.6699999999</v>
      </c>
      <c r="N897" s="236">
        <v>4041897.58</v>
      </c>
      <c r="O897" s="236">
        <v>12576459.859999999</v>
      </c>
      <c r="P897" s="236">
        <v>7090880.9100000001</v>
      </c>
      <c r="Q897" s="236">
        <v>5485578.9500000002</v>
      </c>
      <c r="R897" s="236">
        <v>29139681.73</v>
      </c>
      <c r="S897" s="236">
        <v>28826355.760000002</v>
      </c>
      <c r="T897" s="236">
        <v>3599546.57</v>
      </c>
      <c r="U897" s="237"/>
      <c r="V897" s="237"/>
      <c r="W897" s="237"/>
      <c r="X897" s="237"/>
    </row>
    <row r="898" spans="1:24" ht="15" hidden="1" customHeight="1" outlineLevel="2" x14ac:dyDescent="0.2">
      <c r="A898" s="234">
        <v>828</v>
      </c>
      <c r="B898" s="235" t="s">
        <v>1768</v>
      </c>
      <c r="C898" s="235" t="s">
        <v>1914</v>
      </c>
      <c r="D898" s="235" t="s">
        <v>1915</v>
      </c>
      <c r="E898" s="235" t="s">
        <v>1924</v>
      </c>
      <c r="F898" s="235" t="s">
        <v>1925</v>
      </c>
      <c r="G898" s="236">
        <v>18679624.859999999</v>
      </c>
      <c r="H898" s="236">
        <v>8868639.7200000007</v>
      </c>
      <c r="I898" s="236">
        <v>9810985.1400000006</v>
      </c>
      <c r="J898" s="236">
        <v>1483420.18</v>
      </c>
      <c r="K898" s="236">
        <v>8327564.96</v>
      </c>
      <c r="L898" s="236">
        <v>3842897.89</v>
      </c>
      <c r="M898" s="236">
        <v>1824181.13</v>
      </c>
      <c r="N898" s="236">
        <v>2018716.76</v>
      </c>
      <c r="O898" s="236">
        <v>6099536.7599999998</v>
      </c>
      <c r="P898" s="236">
        <v>2869864.15</v>
      </c>
      <c r="Q898" s="236">
        <v>3229672.61</v>
      </c>
      <c r="R898" s="236">
        <v>15059374.51</v>
      </c>
      <c r="S898" s="236">
        <v>15059374.51</v>
      </c>
      <c r="T898" s="236">
        <v>2929821.01</v>
      </c>
      <c r="U898" s="237"/>
      <c r="V898" s="237"/>
      <c r="W898" s="237"/>
      <c r="X898" s="237"/>
    </row>
    <row r="899" spans="1:24" ht="15" hidden="1" customHeight="1" outlineLevel="1" x14ac:dyDescent="0.2">
      <c r="A899" s="239"/>
      <c r="B899" s="240"/>
      <c r="C899" s="241"/>
      <c r="D899" s="242" t="s">
        <v>1926</v>
      </c>
      <c r="E899" s="240"/>
      <c r="F899" s="240"/>
      <c r="G899" s="243">
        <f t="shared" ref="G899:T899" si="67">SUBTOTAL(9,G894:G898)</f>
        <v>0</v>
      </c>
      <c r="H899" s="243">
        <f t="shared" si="67"/>
        <v>0</v>
      </c>
      <c r="I899" s="243">
        <f t="shared" si="67"/>
        <v>0</v>
      </c>
      <c r="J899" s="243">
        <f t="shared" si="67"/>
        <v>0</v>
      </c>
      <c r="K899" s="243">
        <f t="shared" si="67"/>
        <v>0</v>
      </c>
      <c r="L899" s="243">
        <f t="shared" si="67"/>
        <v>0</v>
      </c>
      <c r="M899" s="243">
        <f t="shared" si="67"/>
        <v>0</v>
      </c>
      <c r="N899" s="243">
        <f t="shared" si="67"/>
        <v>0</v>
      </c>
      <c r="O899" s="243">
        <f t="shared" si="67"/>
        <v>0</v>
      </c>
      <c r="P899" s="243">
        <f t="shared" si="67"/>
        <v>0</v>
      </c>
      <c r="Q899" s="243">
        <f t="shared" si="67"/>
        <v>0</v>
      </c>
      <c r="R899" s="243">
        <f t="shared" si="67"/>
        <v>0</v>
      </c>
      <c r="S899" s="243">
        <f t="shared" si="67"/>
        <v>0</v>
      </c>
      <c r="T899" s="243">
        <f t="shared" si="67"/>
        <v>0</v>
      </c>
      <c r="U899" s="237"/>
      <c r="V899" s="237"/>
      <c r="W899" s="237"/>
      <c r="X899" s="237"/>
    </row>
    <row r="900" spans="1:24" ht="15" hidden="1" customHeight="1" outlineLevel="2" x14ac:dyDescent="0.2">
      <c r="A900" s="244">
        <v>829</v>
      </c>
      <c r="B900" s="245" t="s">
        <v>1768</v>
      </c>
      <c r="C900" s="235" t="s">
        <v>1927</v>
      </c>
      <c r="D900" s="245" t="s">
        <v>1928</v>
      </c>
      <c r="E900" s="245" t="s">
        <v>1929</v>
      </c>
      <c r="F900" s="245" t="s">
        <v>1930</v>
      </c>
      <c r="G900" s="246">
        <v>106468059.95999999</v>
      </c>
      <c r="H900" s="246">
        <v>74511373.519999996</v>
      </c>
      <c r="I900" s="246">
        <v>31956686.440000001</v>
      </c>
      <c r="J900" s="246">
        <v>0</v>
      </c>
      <c r="K900" s="246">
        <v>31956686.440000001</v>
      </c>
      <c r="L900" s="246">
        <v>21286085.579999998</v>
      </c>
      <c r="M900" s="246">
        <v>14888273.189999999</v>
      </c>
      <c r="N900" s="246">
        <v>6397812.3899999997</v>
      </c>
      <c r="O900" s="246">
        <v>222936364.66</v>
      </c>
      <c r="P900" s="246">
        <v>143958867.28999999</v>
      </c>
      <c r="Q900" s="246">
        <v>78977497.370000005</v>
      </c>
      <c r="R900" s="246">
        <v>117331996.2</v>
      </c>
      <c r="S900" s="246">
        <v>117331996.2</v>
      </c>
      <c r="T900" s="246">
        <v>0</v>
      </c>
      <c r="U900" s="237"/>
      <c r="V900" s="237"/>
      <c r="W900" s="237"/>
      <c r="X900" s="237"/>
    </row>
    <row r="901" spans="1:24" ht="15" hidden="1" customHeight="1" outlineLevel="2" x14ac:dyDescent="0.2">
      <c r="A901" s="234">
        <v>830</v>
      </c>
      <c r="B901" s="235" t="s">
        <v>1768</v>
      </c>
      <c r="C901" s="235" t="s">
        <v>1927</v>
      </c>
      <c r="D901" s="235" t="s">
        <v>1928</v>
      </c>
      <c r="E901" s="235" t="s">
        <v>1931</v>
      </c>
      <c r="F901" s="235" t="s">
        <v>1932</v>
      </c>
      <c r="G901" s="236">
        <v>23853848.68</v>
      </c>
      <c r="H901" s="236">
        <v>13814965.390000001</v>
      </c>
      <c r="I901" s="236">
        <v>10038883.289999999</v>
      </c>
      <c r="J901" s="236">
        <v>513005</v>
      </c>
      <c r="K901" s="236">
        <v>9525878.2899999991</v>
      </c>
      <c r="L901" s="236">
        <v>4764323.62</v>
      </c>
      <c r="M901" s="236">
        <v>2758991.64</v>
      </c>
      <c r="N901" s="236">
        <v>2005331.98</v>
      </c>
      <c r="O901" s="236">
        <v>6069173.1900000004</v>
      </c>
      <c r="P901" s="236">
        <v>3433233.97</v>
      </c>
      <c r="Q901" s="236">
        <v>2635939.2200000002</v>
      </c>
      <c r="R901" s="236">
        <v>14680154.49</v>
      </c>
      <c r="S901" s="236">
        <v>14680154.49</v>
      </c>
      <c r="T901" s="236">
        <v>2500000</v>
      </c>
      <c r="U901" s="237"/>
      <c r="V901" s="237"/>
      <c r="W901" s="237"/>
      <c r="X901" s="237"/>
    </row>
    <row r="902" spans="1:24" ht="15" hidden="1" customHeight="1" outlineLevel="2" x14ac:dyDescent="0.2">
      <c r="A902" s="234">
        <v>831</v>
      </c>
      <c r="B902" s="235" t="s">
        <v>1768</v>
      </c>
      <c r="C902" s="235" t="s">
        <v>1927</v>
      </c>
      <c r="D902" s="235" t="s">
        <v>1928</v>
      </c>
      <c r="E902" s="235" t="s">
        <v>1933</v>
      </c>
      <c r="F902" s="235" t="s">
        <v>1934</v>
      </c>
      <c r="G902" s="236">
        <v>76436565.950000003</v>
      </c>
      <c r="H902" s="236">
        <v>34765366.299999997</v>
      </c>
      <c r="I902" s="236">
        <v>41671199.649999999</v>
      </c>
      <c r="J902" s="236">
        <v>4775610</v>
      </c>
      <c r="K902" s="236">
        <v>36895589.649999999</v>
      </c>
      <c r="L902" s="236">
        <v>15301355.699999999</v>
      </c>
      <c r="M902" s="236">
        <v>6958039.7400000002</v>
      </c>
      <c r="N902" s="236">
        <v>8343315.96</v>
      </c>
      <c r="O902" s="236">
        <v>18160044.800000001</v>
      </c>
      <c r="P902" s="236">
        <v>7941402.96</v>
      </c>
      <c r="Q902" s="236">
        <v>10218641.84</v>
      </c>
      <c r="R902" s="236">
        <v>60233157.450000003</v>
      </c>
      <c r="S902" s="236">
        <v>49411373.549999997</v>
      </c>
      <c r="T902" s="236">
        <v>8053400</v>
      </c>
      <c r="U902" s="237"/>
      <c r="V902" s="237"/>
      <c r="W902" s="237"/>
      <c r="X902" s="237"/>
    </row>
    <row r="903" spans="1:24" ht="15" hidden="1" customHeight="1" outlineLevel="2" x14ac:dyDescent="0.2">
      <c r="A903" s="234">
        <v>832</v>
      </c>
      <c r="B903" s="235" t="s">
        <v>1768</v>
      </c>
      <c r="C903" s="235" t="s">
        <v>1927</v>
      </c>
      <c r="D903" s="235" t="s">
        <v>1928</v>
      </c>
      <c r="E903" s="235" t="s">
        <v>1935</v>
      </c>
      <c r="F903" s="235" t="s">
        <v>1936</v>
      </c>
      <c r="G903" s="236">
        <v>34928405.960000001</v>
      </c>
      <c r="H903" s="236">
        <v>21557792.359999999</v>
      </c>
      <c r="I903" s="236">
        <v>13370613.6</v>
      </c>
      <c r="J903" s="236">
        <v>2652620</v>
      </c>
      <c r="K903" s="236">
        <v>10717993.6</v>
      </c>
      <c r="L903" s="236">
        <v>6988733.7300000004</v>
      </c>
      <c r="M903" s="236">
        <v>4312213.33</v>
      </c>
      <c r="N903" s="236">
        <v>2676520.4</v>
      </c>
      <c r="O903" s="236">
        <v>11558436.720000001</v>
      </c>
      <c r="P903" s="236">
        <v>6872692.3099999996</v>
      </c>
      <c r="Q903" s="236">
        <v>4685744.41</v>
      </c>
      <c r="R903" s="236">
        <v>20732878.41</v>
      </c>
      <c r="S903" s="236">
        <v>20732878.41</v>
      </c>
      <c r="T903" s="236">
        <v>2652620</v>
      </c>
      <c r="U903" s="237"/>
      <c r="V903" s="237"/>
      <c r="W903" s="237"/>
      <c r="X903" s="237"/>
    </row>
    <row r="904" spans="1:24" ht="15" hidden="1" customHeight="1" outlineLevel="2" x14ac:dyDescent="0.2">
      <c r="A904" s="234">
        <v>833</v>
      </c>
      <c r="B904" s="235" t="s">
        <v>1768</v>
      </c>
      <c r="C904" s="235" t="s">
        <v>1927</v>
      </c>
      <c r="D904" s="235" t="s">
        <v>1928</v>
      </c>
      <c r="E904" s="235" t="s">
        <v>1937</v>
      </c>
      <c r="F904" s="235" t="s">
        <v>1938</v>
      </c>
      <c r="G904" s="236">
        <v>26422236.059999999</v>
      </c>
      <c r="H904" s="236">
        <v>12418381.58</v>
      </c>
      <c r="I904" s="236">
        <v>14003854.48</v>
      </c>
      <c r="J904" s="236">
        <v>1835580</v>
      </c>
      <c r="K904" s="236">
        <v>12168274.48</v>
      </c>
      <c r="L904" s="236">
        <v>5284452.95</v>
      </c>
      <c r="M904" s="236">
        <v>2484048.1800000002</v>
      </c>
      <c r="N904" s="236">
        <v>2800404.77</v>
      </c>
      <c r="O904" s="236">
        <v>8129602.1699999999</v>
      </c>
      <c r="P904" s="236">
        <v>3690745.24</v>
      </c>
      <c r="Q904" s="236">
        <v>4438856.93</v>
      </c>
      <c r="R904" s="236">
        <v>21243116.18</v>
      </c>
      <c r="S904" s="236">
        <v>21243116.18</v>
      </c>
      <c r="T904" s="236">
        <v>1835580</v>
      </c>
      <c r="U904" s="237"/>
      <c r="V904" s="237"/>
      <c r="W904" s="237"/>
      <c r="X904" s="237"/>
    </row>
    <row r="905" spans="1:24" ht="15" hidden="1" customHeight="1" outlineLevel="2" x14ac:dyDescent="0.2">
      <c r="A905" s="234">
        <v>834</v>
      </c>
      <c r="B905" s="235" t="s">
        <v>1768</v>
      </c>
      <c r="C905" s="235" t="s">
        <v>1927</v>
      </c>
      <c r="D905" s="235" t="s">
        <v>1928</v>
      </c>
      <c r="E905" s="235" t="s">
        <v>1939</v>
      </c>
      <c r="F905" s="235" t="s">
        <v>1940</v>
      </c>
      <c r="G905" s="236">
        <v>54719236.43</v>
      </c>
      <c r="H905" s="236">
        <v>28611110.469999999</v>
      </c>
      <c r="I905" s="236">
        <v>26108125.960000001</v>
      </c>
      <c r="J905" s="236">
        <v>2967623</v>
      </c>
      <c r="K905" s="236">
        <v>23140502.960000001</v>
      </c>
      <c r="L905" s="236">
        <v>10953900.01</v>
      </c>
      <c r="M905" s="236">
        <v>5729615.1500000004</v>
      </c>
      <c r="N905" s="236">
        <v>5224284.8600000003</v>
      </c>
      <c r="O905" s="236">
        <v>55348303.479999997</v>
      </c>
      <c r="P905" s="236">
        <v>27268039.379999999</v>
      </c>
      <c r="Q905" s="236">
        <v>28080264.100000001</v>
      </c>
      <c r="R905" s="236">
        <v>59412674.920000002</v>
      </c>
      <c r="S905" s="236">
        <v>51419762.43</v>
      </c>
      <c r="T905" s="236">
        <v>401820</v>
      </c>
      <c r="U905" s="237"/>
      <c r="V905" s="237"/>
      <c r="W905" s="237"/>
      <c r="X905" s="237"/>
    </row>
    <row r="906" spans="1:24" ht="15" hidden="1" customHeight="1" outlineLevel="2" x14ac:dyDescent="0.2">
      <c r="A906" s="234">
        <v>835</v>
      </c>
      <c r="B906" s="235" t="s">
        <v>1768</v>
      </c>
      <c r="C906" s="235" t="s">
        <v>1927</v>
      </c>
      <c r="D906" s="235" t="s">
        <v>1928</v>
      </c>
      <c r="E906" s="235" t="s">
        <v>1941</v>
      </c>
      <c r="F906" s="235" t="s">
        <v>1942</v>
      </c>
      <c r="G906" s="236">
        <v>27229504.530000001</v>
      </c>
      <c r="H906" s="236">
        <v>12355879.34</v>
      </c>
      <c r="I906" s="236">
        <v>14873625.189999999</v>
      </c>
      <c r="J906" s="236">
        <v>1159952</v>
      </c>
      <c r="K906" s="236">
        <v>13713673.189999999</v>
      </c>
      <c r="L906" s="236">
        <v>5450903.3600000003</v>
      </c>
      <c r="M906" s="236">
        <v>2474108.15</v>
      </c>
      <c r="N906" s="236">
        <v>2976795.21</v>
      </c>
      <c r="O906" s="236">
        <v>7836178.2699999996</v>
      </c>
      <c r="P906" s="236">
        <v>3496739.51</v>
      </c>
      <c r="Q906" s="236">
        <v>4339438.76</v>
      </c>
      <c r="R906" s="236">
        <v>22189859.16</v>
      </c>
      <c r="S906" s="236">
        <v>17051415.93</v>
      </c>
      <c r="T906" s="236">
        <v>201658</v>
      </c>
      <c r="U906" s="237"/>
      <c r="V906" s="237"/>
      <c r="W906" s="237"/>
      <c r="X906" s="237"/>
    </row>
    <row r="907" spans="1:24" ht="15" hidden="1" customHeight="1" outlineLevel="2" x14ac:dyDescent="0.2">
      <c r="A907" s="234">
        <v>836</v>
      </c>
      <c r="B907" s="235" t="s">
        <v>1768</v>
      </c>
      <c r="C907" s="235" t="s">
        <v>1927</v>
      </c>
      <c r="D907" s="235" t="s">
        <v>1928</v>
      </c>
      <c r="E907" s="235" t="s">
        <v>1943</v>
      </c>
      <c r="F907" s="235" t="s">
        <v>1944</v>
      </c>
      <c r="G907" s="236">
        <v>35728487.649999999</v>
      </c>
      <c r="H907" s="236">
        <v>19364161.309999999</v>
      </c>
      <c r="I907" s="236">
        <v>16364326.34</v>
      </c>
      <c r="J907" s="236">
        <v>1608975</v>
      </c>
      <c r="K907" s="236">
        <v>14755351.34</v>
      </c>
      <c r="L907" s="236">
        <v>7152261.3799999999</v>
      </c>
      <c r="M907" s="236">
        <v>3877579.11</v>
      </c>
      <c r="N907" s="236">
        <v>3274682.27</v>
      </c>
      <c r="O907" s="236">
        <v>12277659.48</v>
      </c>
      <c r="P907" s="236">
        <v>6426041.5800000001</v>
      </c>
      <c r="Q907" s="236">
        <v>5851617.9000000004</v>
      </c>
      <c r="R907" s="236">
        <v>25490626.510000002</v>
      </c>
      <c r="S907" s="236">
        <v>25288871.68</v>
      </c>
      <c r="T907" s="236">
        <v>1407220</v>
      </c>
      <c r="U907" s="237"/>
      <c r="V907" s="237"/>
      <c r="W907" s="237"/>
      <c r="X907" s="237"/>
    </row>
    <row r="908" spans="1:24" ht="15" hidden="1" customHeight="1" outlineLevel="2" x14ac:dyDescent="0.2">
      <c r="A908" s="234">
        <v>837</v>
      </c>
      <c r="B908" s="235" t="s">
        <v>1768</v>
      </c>
      <c r="C908" s="235" t="s">
        <v>1927</v>
      </c>
      <c r="D908" s="235" t="s">
        <v>1928</v>
      </c>
      <c r="E908" s="235" t="s">
        <v>1945</v>
      </c>
      <c r="F908" s="235" t="s">
        <v>1946</v>
      </c>
      <c r="G908" s="236">
        <v>30872515.75</v>
      </c>
      <c r="H908" s="236">
        <v>15218313.42</v>
      </c>
      <c r="I908" s="236">
        <v>15654202.33</v>
      </c>
      <c r="J908" s="236">
        <v>1450452</v>
      </c>
      <c r="K908" s="236">
        <v>14203750.33</v>
      </c>
      <c r="L908" s="236">
        <v>6180174.8799999999</v>
      </c>
      <c r="M908" s="236">
        <v>3045432</v>
      </c>
      <c r="N908" s="236">
        <v>3134742.88</v>
      </c>
      <c r="O908" s="236">
        <v>8042229.8700000001</v>
      </c>
      <c r="P908" s="236">
        <v>3852681.58</v>
      </c>
      <c r="Q908" s="236">
        <v>4189548.29</v>
      </c>
      <c r="R908" s="236">
        <v>22978493.5</v>
      </c>
      <c r="S908" s="236">
        <v>21702572.289999999</v>
      </c>
      <c r="T908" s="236">
        <v>458100</v>
      </c>
      <c r="U908" s="237"/>
      <c r="V908" s="237"/>
      <c r="W908" s="237"/>
      <c r="X908" s="237"/>
    </row>
    <row r="909" spans="1:24" ht="15" hidden="1" customHeight="1" outlineLevel="2" x14ac:dyDescent="0.2">
      <c r="A909" s="234">
        <v>838</v>
      </c>
      <c r="B909" s="235" t="s">
        <v>1768</v>
      </c>
      <c r="C909" s="235" t="s">
        <v>1927</v>
      </c>
      <c r="D909" s="235" t="s">
        <v>1928</v>
      </c>
      <c r="E909" s="235" t="s">
        <v>1947</v>
      </c>
      <c r="F909" s="235" t="s">
        <v>1948</v>
      </c>
      <c r="G909" s="236">
        <v>70236444.379999995</v>
      </c>
      <c r="H909" s="236">
        <v>32370306.600000001</v>
      </c>
      <c r="I909" s="236">
        <v>37866137.780000001</v>
      </c>
      <c r="J909" s="236">
        <v>4807977</v>
      </c>
      <c r="K909" s="236">
        <v>33058160.780000001</v>
      </c>
      <c r="L909" s="236">
        <v>14060192.33</v>
      </c>
      <c r="M909" s="236">
        <v>6477931.6299999999</v>
      </c>
      <c r="N909" s="236">
        <v>7582260.7000000002</v>
      </c>
      <c r="O909" s="236">
        <v>21368303.010000002</v>
      </c>
      <c r="P909" s="236">
        <v>9530638.7699999996</v>
      </c>
      <c r="Q909" s="236">
        <v>11837664.24</v>
      </c>
      <c r="R909" s="236">
        <v>57286062.719999999</v>
      </c>
      <c r="S909" s="236">
        <v>47673348.43</v>
      </c>
      <c r="T909" s="236">
        <v>2334014</v>
      </c>
      <c r="U909" s="237"/>
      <c r="V909" s="237"/>
      <c r="W909" s="237"/>
      <c r="X909" s="237"/>
    </row>
    <row r="910" spans="1:24" ht="15" hidden="1" customHeight="1" outlineLevel="2" x14ac:dyDescent="0.2">
      <c r="A910" s="234">
        <v>839</v>
      </c>
      <c r="B910" s="235" t="s">
        <v>1768</v>
      </c>
      <c r="C910" s="235" t="s">
        <v>1927</v>
      </c>
      <c r="D910" s="235" t="s">
        <v>1928</v>
      </c>
      <c r="E910" s="235" t="s">
        <v>1949</v>
      </c>
      <c r="F910" s="235" t="s">
        <v>1950</v>
      </c>
      <c r="G910" s="236">
        <v>31389185.379999999</v>
      </c>
      <c r="H910" s="236">
        <v>14611276.199999999</v>
      </c>
      <c r="I910" s="236">
        <v>16777909.18</v>
      </c>
      <c r="J910" s="236">
        <v>1728206</v>
      </c>
      <c r="K910" s="236">
        <v>15049703.18</v>
      </c>
      <c r="L910" s="236">
        <v>6283603.7300000004</v>
      </c>
      <c r="M910" s="236">
        <v>2924796.7</v>
      </c>
      <c r="N910" s="236">
        <v>3358807.03</v>
      </c>
      <c r="O910" s="236">
        <v>8343142.1399999997</v>
      </c>
      <c r="P910" s="236">
        <v>3642759.1</v>
      </c>
      <c r="Q910" s="236">
        <v>4700383.04</v>
      </c>
      <c r="R910" s="236">
        <v>24837099.25</v>
      </c>
      <c r="S910" s="236">
        <v>20769935.670000002</v>
      </c>
      <c r="T910" s="236">
        <v>655588</v>
      </c>
      <c r="U910" s="237"/>
      <c r="V910" s="237"/>
      <c r="W910" s="237"/>
      <c r="X910" s="237"/>
    </row>
    <row r="911" spans="1:24" ht="15" hidden="1" customHeight="1" outlineLevel="1" x14ac:dyDescent="0.2">
      <c r="A911" s="239"/>
      <c r="B911" s="240"/>
      <c r="C911" s="241"/>
      <c r="D911" s="242" t="s">
        <v>1951</v>
      </c>
      <c r="E911" s="240"/>
      <c r="F911" s="240"/>
      <c r="G911" s="243">
        <f t="shared" ref="G911:T911" si="68">SUBTOTAL(9,G900:G910)</f>
        <v>0</v>
      </c>
      <c r="H911" s="243">
        <f t="shared" si="68"/>
        <v>0</v>
      </c>
      <c r="I911" s="243">
        <f t="shared" si="68"/>
        <v>0</v>
      </c>
      <c r="J911" s="243">
        <f t="shared" si="68"/>
        <v>0</v>
      </c>
      <c r="K911" s="243">
        <f t="shared" si="68"/>
        <v>0</v>
      </c>
      <c r="L911" s="243">
        <f t="shared" si="68"/>
        <v>0</v>
      </c>
      <c r="M911" s="243">
        <f t="shared" si="68"/>
        <v>0</v>
      </c>
      <c r="N911" s="243">
        <f t="shared" si="68"/>
        <v>0</v>
      </c>
      <c r="O911" s="243">
        <f t="shared" si="68"/>
        <v>0</v>
      </c>
      <c r="P911" s="243">
        <f t="shared" si="68"/>
        <v>0</v>
      </c>
      <c r="Q911" s="243">
        <f t="shared" si="68"/>
        <v>0</v>
      </c>
      <c r="R911" s="243">
        <f t="shared" si="68"/>
        <v>0</v>
      </c>
      <c r="S911" s="243">
        <f t="shared" si="68"/>
        <v>0</v>
      </c>
      <c r="T911" s="243">
        <f t="shared" si="68"/>
        <v>0</v>
      </c>
      <c r="U911" s="237"/>
      <c r="V911" s="237"/>
      <c r="W911" s="237"/>
      <c r="X911" s="237"/>
    </row>
    <row r="912" spans="1:24" ht="15" hidden="1" customHeight="1" outlineLevel="2" x14ac:dyDescent="0.2">
      <c r="A912" s="244">
        <v>840</v>
      </c>
      <c r="B912" s="245" t="s">
        <v>1952</v>
      </c>
      <c r="C912" s="235" t="s">
        <v>1953</v>
      </c>
      <c r="D912" s="245" t="s">
        <v>1954</v>
      </c>
      <c r="E912" s="245" t="s">
        <v>1955</v>
      </c>
      <c r="F912" s="245" t="s">
        <v>1956</v>
      </c>
      <c r="G912" s="246">
        <v>252837065.55000001</v>
      </c>
      <c r="H912" s="246">
        <v>158011464.81</v>
      </c>
      <c r="I912" s="246">
        <v>94825600.739999995</v>
      </c>
      <c r="J912" s="246">
        <v>0</v>
      </c>
      <c r="K912" s="246">
        <v>94825600.739999995</v>
      </c>
      <c r="L912" s="246">
        <v>52644742.259999998</v>
      </c>
      <c r="M912" s="246">
        <v>32872246</v>
      </c>
      <c r="N912" s="246">
        <v>19772496.260000002</v>
      </c>
      <c r="O912" s="246">
        <v>531566722.37</v>
      </c>
      <c r="P912" s="246">
        <v>297559766.19</v>
      </c>
      <c r="Q912" s="246">
        <v>234006956.18000001</v>
      </c>
      <c r="R912" s="246">
        <v>348605053.18000001</v>
      </c>
      <c r="S912" s="246">
        <v>348605053.18000001</v>
      </c>
      <c r="T912" s="246">
        <v>0</v>
      </c>
      <c r="U912" s="237"/>
      <c r="V912" s="237"/>
      <c r="W912" s="237"/>
      <c r="X912" s="237"/>
    </row>
    <row r="913" spans="1:24" ht="15" hidden="1" customHeight="1" outlineLevel="2" x14ac:dyDescent="0.2">
      <c r="A913" s="234">
        <v>841</v>
      </c>
      <c r="B913" s="235" t="s">
        <v>1952</v>
      </c>
      <c r="C913" s="235" t="s">
        <v>1953</v>
      </c>
      <c r="D913" s="235" t="s">
        <v>1954</v>
      </c>
      <c r="E913" s="235" t="s">
        <v>1957</v>
      </c>
      <c r="F913" s="235" t="s">
        <v>1958</v>
      </c>
      <c r="G913" s="236">
        <v>148000396.97999999</v>
      </c>
      <c r="H913" s="236">
        <v>105581035.66</v>
      </c>
      <c r="I913" s="236">
        <v>42419361.32</v>
      </c>
      <c r="J913" s="236">
        <v>0</v>
      </c>
      <c r="K913" s="236">
        <v>42419361.32</v>
      </c>
      <c r="L913" s="236">
        <v>31184183.870000001</v>
      </c>
      <c r="M913" s="236">
        <v>22237312.640000001</v>
      </c>
      <c r="N913" s="236">
        <v>8946871.2300000004</v>
      </c>
      <c r="O913" s="236">
        <v>269727803.47000003</v>
      </c>
      <c r="P913" s="236">
        <v>180177671.69999999</v>
      </c>
      <c r="Q913" s="236">
        <v>89550131.769999996</v>
      </c>
      <c r="R913" s="236">
        <v>140916364.31999999</v>
      </c>
      <c r="S913" s="236">
        <v>140916364.31999999</v>
      </c>
      <c r="T913" s="236">
        <v>22000000</v>
      </c>
      <c r="U913" s="237"/>
      <c r="V913" s="237"/>
      <c r="W913" s="237"/>
      <c r="X913" s="237"/>
    </row>
    <row r="914" spans="1:24" ht="15" hidden="1" customHeight="1" outlineLevel="2" x14ac:dyDescent="0.2">
      <c r="A914" s="234">
        <v>842</v>
      </c>
      <c r="B914" s="235" t="s">
        <v>1952</v>
      </c>
      <c r="C914" s="235" t="s">
        <v>1953</v>
      </c>
      <c r="D914" s="235" t="s">
        <v>1954</v>
      </c>
      <c r="E914" s="235" t="s">
        <v>1959</v>
      </c>
      <c r="F914" s="235" t="s">
        <v>1960</v>
      </c>
      <c r="G914" s="236">
        <v>42724413.380000003</v>
      </c>
      <c r="H914" s="236">
        <v>32479653.550000001</v>
      </c>
      <c r="I914" s="236">
        <v>10244759.83</v>
      </c>
      <c r="J914" s="236">
        <v>0</v>
      </c>
      <c r="K914" s="236">
        <v>10244759.83</v>
      </c>
      <c r="L914" s="236">
        <v>8990997.4000000004</v>
      </c>
      <c r="M914" s="236">
        <v>6836799.5499999998</v>
      </c>
      <c r="N914" s="236">
        <v>2154197.85</v>
      </c>
      <c r="O914" s="236">
        <v>12343389.43</v>
      </c>
      <c r="P914" s="236">
        <v>9240361.9000000004</v>
      </c>
      <c r="Q914" s="236">
        <v>3103027.53</v>
      </c>
      <c r="R914" s="236">
        <v>15501985.210000001</v>
      </c>
      <c r="S914" s="236">
        <v>15501985.210000001</v>
      </c>
      <c r="T914" s="236">
        <v>15000000</v>
      </c>
      <c r="U914" s="237"/>
      <c r="V914" s="237"/>
      <c r="W914" s="237"/>
      <c r="X914" s="237"/>
    </row>
    <row r="915" spans="1:24" ht="15" hidden="1" customHeight="1" outlineLevel="2" x14ac:dyDescent="0.2">
      <c r="A915" s="234">
        <v>843</v>
      </c>
      <c r="B915" s="235" t="s">
        <v>1952</v>
      </c>
      <c r="C915" s="235" t="s">
        <v>1953</v>
      </c>
      <c r="D915" s="235" t="s">
        <v>1954</v>
      </c>
      <c r="E915" s="235" t="s">
        <v>1961</v>
      </c>
      <c r="F915" s="235" t="s">
        <v>1962</v>
      </c>
      <c r="G915" s="236">
        <v>88208071.200000003</v>
      </c>
      <c r="H915" s="236">
        <v>50653646.170000002</v>
      </c>
      <c r="I915" s="236">
        <v>37554425.030000001</v>
      </c>
      <c r="J915" s="236">
        <v>0</v>
      </c>
      <c r="K915" s="236">
        <v>37554425.030000001</v>
      </c>
      <c r="L915" s="236">
        <v>18378335.289999999</v>
      </c>
      <c r="M915" s="236">
        <v>10556150.02</v>
      </c>
      <c r="N915" s="236">
        <v>7822185.2699999996</v>
      </c>
      <c r="O915" s="236">
        <v>31856041.370000001</v>
      </c>
      <c r="P915" s="236">
        <v>18159752.809999999</v>
      </c>
      <c r="Q915" s="236">
        <v>13696288.560000001</v>
      </c>
      <c r="R915" s="236">
        <v>59072898.859999999</v>
      </c>
      <c r="S915" s="236">
        <v>59072898.859999999</v>
      </c>
      <c r="T915" s="236">
        <v>0</v>
      </c>
      <c r="U915" s="237"/>
      <c r="V915" s="237"/>
      <c r="W915" s="237"/>
      <c r="X915" s="237"/>
    </row>
    <row r="916" spans="1:24" ht="15" hidden="1" customHeight="1" outlineLevel="2" x14ac:dyDescent="0.2">
      <c r="A916" s="234">
        <v>844</v>
      </c>
      <c r="B916" s="235" t="s">
        <v>1952</v>
      </c>
      <c r="C916" s="235" t="s">
        <v>1953</v>
      </c>
      <c r="D916" s="235" t="s">
        <v>1954</v>
      </c>
      <c r="E916" s="235" t="s">
        <v>1963</v>
      </c>
      <c r="F916" s="235" t="s">
        <v>1964</v>
      </c>
      <c r="G916" s="236">
        <v>74062366.659999996</v>
      </c>
      <c r="H916" s="236">
        <v>45228712.490000002</v>
      </c>
      <c r="I916" s="236">
        <v>28833654.170000002</v>
      </c>
      <c r="J916" s="236">
        <v>0</v>
      </c>
      <c r="K916" s="236">
        <v>28833654.170000002</v>
      </c>
      <c r="L916" s="236">
        <v>15533090.060000001</v>
      </c>
      <c r="M916" s="236">
        <v>9486584.6799999997</v>
      </c>
      <c r="N916" s="236">
        <v>6046505.3799999999</v>
      </c>
      <c r="O916" s="236">
        <v>50437538</v>
      </c>
      <c r="P916" s="236">
        <v>30062045.829999998</v>
      </c>
      <c r="Q916" s="236">
        <v>20375492.170000002</v>
      </c>
      <c r="R916" s="236">
        <v>55255651.719999999</v>
      </c>
      <c r="S916" s="236">
        <v>55255651.719999999</v>
      </c>
      <c r="T916" s="236">
        <v>8000000</v>
      </c>
      <c r="U916" s="237"/>
      <c r="V916" s="237"/>
      <c r="W916" s="237"/>
      <c r="X916" s="237"/>
    </row>
    <row r="917" spans="1:24" ht="15" hidden="1" customHeight="1" outlineLevel="2" x14ac:dyDescent="0.2">
      <c r="A917" s="234">
        <v>845</v>
      </c>
      <c r="B917" s="235" t="s">
        <v>1952</v>
      </c>
      <c r="C917" s="235" t="s">
        <v>1953</v>
      </c>
      <c r="D917" s="235" t="s">
        <v>1954</v>
      </c>
      <c r="E917" s="235" t="s">
        <v>1965</v>
      </c>
      <c r="F917" s="235" t="s">
        <v>1966</v>
      </c>
      <c r="G917" s="236">
        <v>74248914.890000001</v>
      </c>
      <c r="H917" s="236">
        <v>37262598.719999999</v>
      </c>
      <c r="I917" s="236">
        <v>36986316.170000002</v>
      </c>
      <c r="J917" s="236">
        <v>0</v>
      </c>
      <c r="K917" s="236">
        <v>36986316.170000002</v>
      </c>
      <c r="L917" s="236">
        <v>15565704.1</v>
      </c>
      <c r="M917" s="236">
        <v>7812125.5199999996</v>
      </c>
      <c r="N917" s="236">
        <v>7753578.5800000001</v>
      </c>
      <c r="O917" s="236">
        <v>22619552.68</v>
      </c>
      <c r="P917" s="236">
        <v>11289817.76</v>
      </c>
      <c r="Q917" s="236">
        <v>11329734.92</v>
      </c>
      <c r="R917" s="236">
        <v>56069629.670000002</v>
      </c>
      <c r="S917" s="236">
        <v>56069629.670000002</v>
      </c>
      <c r="T917" s="236">
        <v>0</v>
      </c>
      <c r="U917" s="237"/>
      <c r="V917" s="237"/>
      <c r="W917" s="237"/>
      <c r="X917" s="237"/>
    </row>
    <row r="918" spans="1:24" ht="15" hidden="1" customHeight="1" outlineLevel="2" x14ac:dyDescent="0.2">
      <c r="A918" s="234">
        <v>846</v>
      </c>
      <c r="B918" s="235" t="s">
        <v>1952</v>
      </c>
      <c r="C918" s="235" t="s">
        <v>1953</v>
      </c>
      <c r="D918" s="235" t="s">
        <v>1954</v>
      </c>
      <c r="E918" s="235" t="s">
        <v>1967</v>
      </c>
      <c r="F918" s="235" t="s">
        <v>1968</v>
      </c>
      <c r="G918" s="236">
        <v>74257957.109999999</v>
      </c>
      <c r="H918" s="236">
        <v>40272516.890000001</v>
      </c>
      <c r="I918" s="236">
        <v>33985440.219999999</v>
      </c>
      <c r="J918" s="236">
        <v>0</v>
      </c>
      <c r="K918" s="236">
        <v>33985440.219999999</v>
      </c>
      <c r="L918" s="236">
        <v>15585306.130000001</v>
      </c>
      <c r="M918" s="236">
        <v>8450196.6500000004</v>
      </c>
      <c r="N918" s="236">
        <v>7135109.4800000004</v>
      </c>
      <c r="O918" s="236">
        <v>20157025.879999999</v>
      </c>
      <c r="P918" s="236">
        <v>10869646.460000001</v>
      </c>
      <c r="Q918" s="236">
        <v>9287379.4199999999</v>
      </c>
      <c r="R918" s="236">
        <v>50407929.119999997</v>
      </c>
      <c r="S918" s="236">
        <v>50407929.119999997</v>
      </c>
      <c r="T918" s="236">
        <v>0</v>
      </c>
      <c r="U918" s="237"/>
      <c r="V918" s="237"/>
      <c r="W918" s="237"/>
      <c r="X918" s="237"/>
    </row>
    <row r="919" spans="1:24" ht="15" hidden="1" customHeight="1" outlineLevel="2" x14ac:dyDescent="0.2">
      <c r="A919" s="234">
        <v>847</v>
      </c>
      <c r="B919" s="235" t="s">
        <v>1952</v>
      </c>
      <c r="C919" s="235" t="s">
        <v>1953</v>
      </c>
      <c r="D919" s="235" t="s">
        <v>1954</v>
      </c>
      <c r="E919" s="235" t="s">
        <v>1969</v>
      </c>
      <c r="F919" s="235" t="s">
        <v>1970</v>
      </c>
      <c r="G919" s="236">
        <v>56513920.719999999</v>
      </c>
      <c r="H919" s="236">
        <v>31605446.949999999</v>
      </c>
      <c r="I919" s="236">
        <v>24908473.77</v>
      </c>
      <c r="J919" s="236">
        <v>0</v>
      </c>
      <c r="K919" s="236">
        <v>24908473.77</v>
      </c>
      <c r="L919" s="236">
        <v>11918661.710000001</v>
      </c>
      <c r="M919" s="236">
        <v>6666483.8200000003</v>
      </c>
      <c r="N919" s="236">
        <v>5252177.8899999997</v>
      </c>
      <c r="O919" s="236">
        <v>14947315.4</v>
      </c>
      <c r="P919" s="236">
        <v>8152051.2300000004</v>
      </c>
      <c r="Q919" s="236">
        <v>6795264.1699999999</v>
      </c>
      <c r="R919" s="236">
        <v>36955915.829999998</v>
      </c>
      <c r="S919" s="236">
        <v>35429939.340000004</v>
      </c>
      <c r="T919" s="236">
        <v>7500000</v>
      </c>
      <c r="U919" s="237"/>
      <c r="V919" s="237"/>
      <c r="W919" s="237"/>
      <c r="X919" s="237"/>
    </row>
    <row r="920" spans="1:24" ht="15" hidden="1" customHeight="1" outlineLevel="2" x14ac:dyDescent="0.2">
      <c r="A920" s="234">
        <v>848</v>
      </c>
      <c r="B920" s="235" t="s">
        <v>1952</v>
      </c>
      <c r="C920" s="235" t="s">
        <v>1953</v>
      </c>
      <c r="D920" s="235" t="s">
        <v>1954</v>
      </c>
      <c r="E920" s="235" t="s">
        <v>1971</v>
      </c>
      <c r="F920" s="235" t="s">
        <v>1972</v>
      </c>
      <c r="G920" s="236">
        <v>24886616.850000001</v>
      </c>
      <c r="H920" s="236">
        <v>11025248.970000001</v>
      </c>
      <c r="I920" s="236">
        <v>13861367.880000001</v>
      </c>
      <c r="J920" s="236">
        <v>0</v>
      </c>
      <c r="K920" s="236">
        <v>13861367.880000001</v>
      </c>
      <c r="L920" s="236">
        <v>5108273.46</v>
      </c>
      <c r="M920" s="236">
        <v>2262890.4900000002</v>
      </c>
      <c r="N920" s="236">
        <v>2845382.97</v>
      </c>
      <c r="O920" s="236">
        <v>8225105.0599999996</v>
      </c>
      <c r="P920" s="236">
        <v>3624345.54</v>
      </c>
      <c r="Q920" s="236">
        <v>4600759.5199999996</v>
      </c>
      <c r="R920" s="236">
        <v>21307510.370000001</v>
      </c>
      <c r="S920" s="236">
        <v>21307510.370000001</v>
      </c>
      <c r="T920" s="236">
        <v>0</v>
      </c>
      <c r="U920" s="237"/>
      <c r="V920" s="237"/>
      <c r="W920" s="237"/>
      <c r="X920" s="237"/>
    </row>
    <row r="921" spans="1:24" ht="15" hidden="1" customHeight="1" outlineLevel="2" x14ac:dyDescent="0.2">
      <c r="A921" s="234">
        <v>849</v>
      </c>
      <c r="B921" s="235" t="s">
        <v>1952</v>
      </c>
      <c r="C921" s="235" t="s">
        <v>1953</v>
      </c>
      <c r="D921" s="235" t="s">
        <v>1954</v>
      </c>
      <c r="E921" s="235" t="s">
        <v>1973</v>
      </c>
      <c r="F921" s="235" t="s">
        <v>1974</v>
      </c>
      <c r="G921" s="236">
        <v>63048568.240000002</v>
      </c>
      <c r="H921" s="236">
        <v>30207454.59</v>
      </c>
      <c r="I921" s="236">
        <v>32841113.649999999</v>
      </c>
      <c r="J921" s="236">
        <v>0</v>
      </c>
      <c r="K921" s="236">
        <v>32841113.649999999</v>
      </c>
      <c r="L921" s="236">
        <v>13296804.52</v>
      </c>
      <c r="M921" s="236">
        <v>6369309.9500000002</v>
      </c>
      <c r="N921" s="236">
        <v>6927494.5700000003</v>
      </c>
      <c r="O921" s="236">
        <v>16961811.620000001</v>
      </c>
      <c r="P921" s="236">
        <v>7963864.46</v>
      </c>
      <c r="Q921" s="236">
        <v>8997947.1600000001</v>
      </c>
      <c r="R921" s="236">
        <v>48766555.380000003</v>
      </c>
      <c r="S921" s="236">
        <v>42346714.149999999</v>
      </c>
      <c r="T921" s="236">
        <v>6000000</v>
      </c>
      <c r="U921" s="237"/>
      <c r="V921" s="237"/>
      <c r="W921" s="237"/>
      <c r="X921" s="237"/>
    </row>
    <row r="922" spans="1:24" ht="15" hidden="1" customHeight="1" outlineLevel="2" x14ac:dyDescent="0.2">
      <c r="A922" s="234">
        <v>850</v>
      </c>
      <c r="B922" s="235" t="s">
        <v>1952</v>
      </c>
      <c r="C922" s="235" t="s">
        <v>1953</v>
      </c>
      <c r="D922" s="235" t="s">
        <v>1954</v>
      </c>
      <c r="E922" s="235" t="s">
        <v>1975</v>
      </c>
      <c r="F922" s="235" t="s">
        <v>1976</v>
      </c>
      <c r="G922" s="236">
        <v>65178161.32</v>
      </c>
      <c r="H922" s="236">
        <v>32933232.809999999</v>
      </c>
      <c r="I922" s="236">
        <v>32244928.510000002</v>
      </c>
      <c r="J922" s="236">
        <v>0</v>
      </c>
      <c r="K922" s="236">
        <v>32244928.510000002</v>
      </c>
      <c r="L922" s="236">
        <v>13738178.279999999</v>
      </c>
      <c r="M922" s="236">
        <v>6943894.75</v>
      </c>
      <c r="N922" s="236">
        <v>6794283.5300000003</v>
      </c>
      <c r="O922" s="236">
        <v>14246509.279999999</v>
      </c>
      <c r="P922" s="236">
        <v>6883106.4400000004</v>
      </c>
      <c r="Q922" s="236">
        <v>7363402.8399999999</v>
      </c>
      <c r="R922" s="236">
        <v>46402614.880000003</v>
      </c>
      <c r="S922" s="236">
        <v>46402614.880000003</v>
      </c>
      <c r="T922" s="236">
        <v>0</v>
      </c>
      <c r="U922" s="237"/>
      <c r="V922" s="237"/>
      <c r="W922" s="237"/>
      <c r="X922" s="237"/>
    </row>
    <row r="923" spans="1:24" ht="15" hidden="1" customHeight="1" outlineLevel="2" x14ac:dyDescent="0.2">
      <c r="A923" s="234">
        <v>851</v>
      </c>
      <c r="B923" s="235" t="s">
        <v>1952</v>
      </c>
      <c r="C923" s="235" t="s">
        <v>1953</v>
      </c>
      <c r="D923" s="235" t="s">
        <v>1954</v>
      </c>
      <c r="E923" s="235" t="s">
        <v>1977</v>
      </c>
      <c r="F923" s="235" t="s">
        <v>1978</v>
      </c>
      <c r="G923" s="236">
        <v>31556704.43</v>
      </c>
      <c r="H923" s="236">
        <v>17675443.879999999</v>
      </c>
      <c r="I923" s="236">
        <v>13881260.550000001</v>
      </c>
      <c r="J923" s="236">
        <v>0</v>
      </c>
      <c r="K923" s="236">
        <v>13881260.550000001</v>
      </c>
      <c r="L923" s="236">
        <v>6514237.0899999999</v>
      </c>
      <c r="M923" s="236">
        <v>3647155.93</v>
      </c>
      <c r="N923" s="236">
        <v>2867081.16</v>
      </c>
      <c r="O923" s="236">
        <v>21437757.07</v>
      </c>
      <c r="P923" s="236">
        <v>11833363.189999999</v>
      </c>
      <c r="Q923" s="236">
        <v>9604393.8800000008</v>
      </c>
      <c r="R923" s="236">
        <v>26352735.59</v>
      </c>
      <c r="S923" s="236">
        <v>26352735.59</v>
      </c>
      <c r="T923" s="236">
        <v>0</v>
      </c>
      <c r="U923" s="237"/>
      <c r="V923" s="237"/>
      <c r="W923" s="237"/>
      <c r="X923" s="237"/>
    </row>
    <row r="924" spans="1:24" ht="15" hidden="1" customHeight="1" outlineLevel="2" x14ac:dyDescent="0.2">
      <c r="A924" s="234">
        <v>852</v>
      </c>
      <c r="B924" s="235" t="s">
        <v>1952</v>
      </c>
      <c r="C924" s="235" t="s">
        <v>1953</v>
      </c>
      <c r="D924" s="235" t="s">
        <v>1954</v>
      </c>
      <c r="E924" s="235" t="s">
        <v>1979</v>
      </c>
      <c r="F924" s="235" t="s">
        <v>1980</v>
      </c>
      <c r="G924" s="236">
        <v>41439098.960000001</v>
      </c>
      <c r="H924" s="236">
        <v>19779079.59</v>
      </c>
      <c r="I924" s="236">
        <v>21660019.370000001</v>
      </c>
      <c r="J924" s="236">
        <v>0</v>
      </c>
      <c r="K924" s="236">
        <v>21660019.370000001</v>
      </c>
      <c r="L924" s="236">
        <v>8634824.1300000008</v>
      </c>
      <c r="M924" s="236">
        <v>4122298.84</v>
      </c>
      <c r="N924" s="236">
        <v>4512525.29</v>
      </c>
      <c r="O924" s="236">
        <v>9548290.1999999993</v>
      </c>
      <c r="P924" s="236">
        <v>4508675.57</v>
      </c>
      <c r="Q924" s="236">
        <v>5039614.63</v>
      </c>
      <c r="R924" s="236">
        <v>31212159.289999999</v>
      </c>
      <c r="S924" s="236">
        <v>31212159.289999999</v>
      </c>
      <c r="T924" s="236">
        <v>2000000</v>
      </c>
      <c r="U924" s="237"/>
      <c r="V924" s="237"/>
      <c r="W924" s="237"/>
      <c r="X924" s="237"/>
    </row>
    <row r="925" spans="1:24" ht="15" hidden="1" customHeight="1" outlineLevel="2" x14ac:dyDescent="0.2">
      <c r="A925" s="234">
        <v>853</v>
      </c>
      <c r="B925" s="235" t="s">
        <v>1952</v>
      </c>
      <c r="C925" s="235" t="s">
        <v>1953</v>
      </c>
      <c r="D925" s="235" t="s">
        <v>1954</v>
      </c>
      <c r="E925" s="235" t="s">
        <v>1981</v>
      </c>
      <c r="F925" s="235" t="s">
        <v>1982</v>
      </c>
      <c r="G925" s="236">
        <v>43397451.719999999</v>
      </c>
      <c r="H925" s="236">
        <v>17700394.02</v>
      </c>
      <c r="I925" s="236">
        <v>25697057.699999999</v>
      </c>
      <c r="J925" s="236">
        <v>0</v>
      </c>
      <c r="K925" s="236">
        <v>25697057.699999999</v>
      </c>
      <c r="L925" s="236">
        <v>9152427.2200000007</v>
      </c>
      <c r="M925" s="236">
        <v>3732491.17</v>
      </c>
      <c r="N925" s="236">
        <v>5419936.0499999998</v>
      </c>
      <c r="O925" s="236">
        <v>10790450.67</v>
      </c>
      <c r="P925" s="236">
        <v>4290692.8099999996</v>
      </c>
      <c r="Q925" s="236">
        <v>6499757.8600000003</v>
      </c>
      <c r="R925" s="236">
        <v>37616751.609999999</v>
      </c>
      <c r="S925" s="236">
        <v>31854944.079999998</v>
      </c>
      <c r="T925" s="236">
        <v>0</v>
      </c>
      <c r="U925" s="237"/>
      <c r="V925" s="237"/>
      <c r="W925" s="237"/>
      <c r="X925" s="237"/>
    </row>
    <row r="926" spans="1:24" ht="15" hidden="1" customHeight="1" outlineLevel="2" x14ac:dyDescent="0.2">
      <c r="A926" s="234">
        <v>854</v>
      </c>
      <c r="B926" s="235" t="s">
        <v>1952</v>
      </c>
      <c r="C926" s="235" t="s">
        <v>1953</v>
      </c>
      <c r="D926" s="235" t="s">
        <v>1954</v>
      </c>
      <c r="E926" s="235" t="s">
        <v>1983</v>
      </c>
      <c r="F926" s="235" t="s">
        <v>1984</v>
      </c>
      <c r="G926" s="236">
        <v>35790715.719999999</v>
      </c>
      <c r="H926" s="236">
        <v>22141424.59</v>
      </c>
      <c r="I926" s="236">
        <v>13649291.130000001</v>
      </c>
      <c r="J926" s="236">
        <v>0</v>
      </c>
      <c r="K926" s="236">
        <v>13649291.130000001</v>
      </c>
      <c r="L926" s="236">
        <v>7453462.3300000001</v>
      </c>
      <c r="M926" s="236">
        <v>4610349.68</v>
      </c>
      <c r="N926" s="236">
        <v>2843112.65</v>
      </c>
      <c r="O926" s="236">
        <v>9576421.3499999996</v>
      </c>
      <c r="P926" s="236">
        <v>5876319.7300000004</v>
      </c>
      <c r="Q926" s="236">
        <v>3700101.62</v>
      </c>
      <c r="R926" s="236">
        <v>20192505.399999999</v>
      </c>
      <c r="S926" s="236">
        <v>20192505.399999999</v>
      </c>
      <c r="T926" s="236">
        <v>3000000</v>
      </c>
      <c r="U926" s="237"/>
      <c r="V926" s="237"/>
      <c r="W926" s="237"/>
      <c r="X926" s="237"/>
    </row>
    <row r="927" spans="1:24" ht="15" hidden="1" customHeight="1" outlineLevel="2" x14ac:dyDescent="0.2">
      <c r="A927" s="234">
        <v>855</v>
      </c>
      <c r="B927" s="235" t="s">
        <v>1952</v>
      </c>
      <c r="C927" s="235" t="s">
        <v>1953</v>
      </c>
      <c r="D927" s="235" t="s">
        <v>1954</v>
      </c>
      <c r="E927" s="235" t="s">
        <v>1985</v>
      </c>
      <c r="F927" s="235" t="s">
        <v>1986</v>
      </c>
      <c r="G927" s="236">
        <v>47342018.609999999</v>
      </c>
      <c r="H927" s="236">
        <v>29028349.050000001</v>
      </c>
      <c r="I927" s="236">
        <v>18313669.559999999</v>
      </c>
      <c r="J927" s="236">
        <v>0</v>
      </c>
      <c r="K927" s="236">
        <v>18313669.559999999</v>
      </c>
      <c r="L927" s="236">
        <v>9965724.7200000007</v>
      </c>
      <c r="M927" s="236">
        <v>6109050.04</v>
      </c>
      <c r="N927" s="236">
        <v>3856674.68</v>
      </c>
      <c r="O927" s="236">
        <v>10388169.82</v>
      </c>
      <c r="P927" s="236">
        <v>6307987.9100000001</v>
      </c>
      <c r="Q927" s="236">
        <v>4080181.91</v>
      </c>
      <c r="R927" s="236">
        <v>26250526.149999999</v>
      </c>
      <c r="S927" s="236">
        <v>26250526.149999999</v>
      </c>
      <c r="T927" s="236">
        <v>0</v>
      </c>
      <c r="U927" s="237"/>
      <c r="V927" s="237"/>
      <c r="W927" s="237"/>
      <c r="X927" s="237"/>
    </row>
    <row r="928" spans="1:24" ht="15" hidden="1" customHeight="1" outlineLevel="2" x14ac:dyDescent="0.2">
      <c r="A928" s="234">
        <v>856</v>
      </c>
      <c r="B928" s="235" t="s">
        <v>1952</v>
      </c>
      <c r="C928" s="235" t="s">
        <v>1953</v>
      </c>
      <c r="D928" s="235" t="s">
        <v>1954</v>
      </c>
      <c r="E928" s="235" t="s">
        <v>1987</v>
      </c>
      <c r="F928" s="235" t="s">
        <v>1988</v>
      </c>
      <c r="G928" s="236">
        <v>34424391.780000001</v>
      </c>
      <c r="H928" s="236">
        <v>17103581.539999999</v>
      </c>
      <c r="I928" s="236">
        <v>17320810.239999998</v>
      </c>
      <c r="J928" s="236">
        <v>0</v>
      </c>
      <c r="K928" s="236">
        <v>17320810.239999998</v>
      </c>
      <c r="L928" s="236">
        <v>7124276.6100000003</v>
      </c>
      <c r="M928" s="236">
        <v>3540250.23</v>
      </c>
      <c r="N928" s="236">
        <v>3584026.38</v>
      </c>
      <c r="O928" s="236">
        <v>12806011.5</v>
      </c>
      <c r="P928" s="236">
        <v>6278223.2300000004</v>
      </c>
      <c r="Q928" s="236">
        <v>6527788.2699999996</v>
      </c>
      <c r="R928" s="236">
        <v>27432624.890000001</v>
      </c>
      <c r="S928" s="236">
        <v>27432624.890000001</v>
      </c>
      <c r="T928" s="236">
        <v>2000000</v>
      </c>
      <c r="U928" s="237"/>
      <c r="V928" s="237"/>
      <c r="W928" s="237"/>
      <c r="X928" s="237"/>
    </row>
    <row r="929" spans="1:24" ht="15" hidden="1" customHeight="1" outlineLevel="1" x14ac:dyDescent="0.2">
      <c r="A929" s="239"/>
      <c r="B929" s="240"/>
      <c r="C929" s="241"/>
      <c r="D929" s="242" t="s">
        <v>1989</v>
      </c>
      <c r="E929" s="240"/>
      <c r="F929" s="240"/>
      <c r="G929" s="243">
        <f t="shared" ref="G929:T929" si="69">SUBTOTAL(9,G912:G928)</f>
        <v>0</v>
      </c>
      <c r="H929" s="243">
        <f t="shared" si="69"/>
        <v>0</v>
      </c>
      <c r="I929" s="243">
        <f t="shared" si="69"/>
        <v>0</v>
      </c>
      <c r="J929" s="243">
        <f t="shared" si="69"/>
        <v>0</v>
      </c>
      <c r="K929" s="243">
        <f t="shared" si="69"/>
        <v>0</v>
      </c>
      <c r="L929" s="243">
        <f t="shared" si="69"/>
        <v>0</v>
      </c>
      <c r="M929" s="243">
        <f t="shared" si="69"/>
        <v>0</v>
      </c>
      <c r="N929" s="243">
        <f t="shared" si="69"/>
        <v>0</v>
      </c>
      <c r="O929" s="243">
        <f t="shared" si="69"/>
        <v>0</v>
      </c>
      <c r="P929" s="243">
        <f t="shared" si="69"/>
        <v>0</v>
      </c>
      <c r="Q929" s="243">
        <f t="shared" si="69"/>
        <v>0</v>
      </c>
      <c r="R929" s="243">
        <f t="shared" si="69"/>
        <v>0</v>
      </c>
      <c r="S929" s="243">
        <f t="shared" si="69"/>
        <v>0</v>
      </c>
      <c r="T929" s="243">
        <f t="shared" si="69"/>
        <v>0</v>
      </c>
      <c r="U929" s="237"/>
      <c r="V929" s="237"/>
      <c r="W929" s="237"/>
      <c r="X929" s="237"/>
    </row>
    <row r="930" spans="1:24" ht="15" hidden="1" customHeight="1" outlineLevel="2" x14ac:dyDescent="0.2">
      <c r="A930" s="244">
        <v>857</v>
      </c>
      <c r="B930" s="245" t="s">
        <v>1952</v>
      </c>
      <c r="C930" s="235" t="s">
        <v>1990</v>
      </c>
      <c r="D930" s="245" t="s">
        <v>1991</v>
      </c>
      <c r="E930" s="245" t="s">
        <v>1992</v>
      </c>
      <c r="F930" s="245" t="s">
        <v>1993</v>
      </c>
      <c r="G930" s="246">
        <v>106778893.31</v>
      </c>
      <c r="H930" s="246">
        <v>74018437.870000005</v>
      </c>
      <c r="I930" s="246">
        <v>32760455.440000001</v>
      </c>
      <c r="J930" s="246">
        <v>0</v>
      </c>
      <c r="K930" s="246">
        <v>32760455.440000001</v>
      </c>
      <c r="L930" s="246">
        <v>21940808.82</v>
      </c>
      <c r="M930" s="246">
        <v>15209030.76</v>
      </c>
      <c r="N930" s="246">
        <v>6731778.0599999996</v>
      </c>
      <c r="O930" s="246">
        <v>129176678.94</v>
      </c>
      <c r="P930" s="246">
        <v>83996116.370000005</v>
      </c>
      <c r="Q930" s="246">
        <v>45180562.57</v>
      </c>
      <c r="R930" s="246">
        <v>84672796.069999993</v>
      </c>
      <c r="S930" s="246">
        <v>84672796.069999993</v>
      </c>
      <c r="T930" s="246">
        <v>25941453</v>
      </c>
      <c r="U930" s="237"/>
      <c r="V930" s="237"/>
      <c r="W930" s="237"/>
      <c r="X930" s="237"/>
    </row>
    <row r="931" spans="1:24" ht="15" hidden="1" customHeight="1" outlineLevel="2" x14ac:dyDescent="0.2">
      <c r="A931" s="234">
        <v>858</v>
      </c>
      <c r="B931" s="235" t="s">
        <v>1952</v>
      </c>
      <c r="C931" s="235" t="s">
        <v>1990</v>
      </c>
      <c r="D931" s="235" t="s">
        <v>1991</v>
      </c>
      <c r="E931" s="235" t="s">
        <v>1994</v>
      </c>
      <c r="F931" s="235" t="s">
        <v>1995</v>
      </c>
      <c r="G931" s="236">
        <v>40258736.159999996</v>
      </c>
      <c r="H931" s="236">
        <v>24994499.77</v>
      </c>
      <c r="I931" s="236">
        <v>15264236.390000001</v>
      </c>
      <c r="J931" s="236">
        <v>0</v>
      </c>
      <c r="K931" s="236">
        <v>15264236.390000001</v>
      </c>
      <c r="L931" s="236">
        <v>8181739.5599999996</v>
      </c>
      <c r="M931" s="236">
        <v>5080811.13</v>
      </c>
      <c r="N931" s="236">
        <v>3100928.43</v>
      </c>
      <c r="O931" s="236">
        <v>13885421.01</v>
      </c>
      <c r="P931" s="236">
        <v>8562036.0999999996</v>
      </c>
      <c r="Q931" s="236">
        <v>5323384.91</v>
      </c>
      <c r="R931" s="236">
        <v>23688549.73</v>
      </c>
      <c r="S931" s="236">
        <v>23688549.73</v>
      </c>
      <c r="T931" s="236">
        <v>1541348</v>
      </c>
      <c r="U931" s="237"/>
      <c r="V931" s="237"/>
      <c r="W931" s="237"/>
      <c r="X931" s="237"/>
    </row>
    <row r="932" spans="1:24" ht="15" hidden="1" customHeight="1" outlineLevel="2" x14ac:dyDescent="0.2">
      <c r="A932" s="234">
        <v>859</v>
      </c>
      <c r="B932" s="235" t="s">
        <v>1952</v>
      </c>
      <c r="C932" s="235" t="s">
        <v>1990</v>
      </c>
      <c r="D932" s="235" t="s">
        <v>1991</v>
      </c>
      <c r="E932" s="235" t="s">
        <v>1996</v>
      </c>
      <c r="F932" s="235" t="s">
        <v>1997</v>
      </c>
      <c r="G932" s="236">
        <v>47516785.299999997</v>
      </c>
      <c r="H932" s="236">
        <v>26241640.960000001</v>
      </c>
      <c r="I932" s="236">
        <v>21275144.34</v>
      </c>
      <c r="J932" s="236">
        <v>0</v>
      </c>
      <c r="K932" s="236">
        <v>21275144.34</v>
      </c>
      <c r="L932" s="236">
        <v>9698468.5099999998</v>
      </c>
      <c r="M932" s="236">
        <v>5357248.1500000004</v>
      </c>
      <c r="N932" s="236">
        <v>4341220.3600000003</v>
      </c>
      <c r="O932" s="236">
        <v>15903293.48</v>
      </c>
      <c r="P932" s="236">
        <v>8741834.8900000006</v>
      </c>
      <c r="Q932" s="236">
        <v>7161458.5899999999</v>
      </c>
      <c r="R932" s="236">
        <v>32777823.289999999</v>
      </c>
      <c r="S932" s="236">
        <v>32777823.289999999</v>
      </c>
      <c r="T932" s="236">
        <v>1836516</v>
      </c>
      <c r="U932" s="237"/>
      <c r="V932" s="237"/>
      <c r="W932" s="237"/>
      <c r="X932" s="237"/>
    </row>
    <row r="933" spans="1:24" ht="15" hidden="1" customHeight="1" outlineLevel="2" x14ac:dyDescent="0.2">
      <c r="A933" s="234">
        <v>860</v>
      </c>
      <c r="B933" s="235" t="s">
        <v>1952</v>
      </c>
      <c r="C933" s="235" t="s">
        <v>1990</v>
      </c>
      <c r="D933" s="235" t="s">
        <v>1991</v>
      </c>
      <c r="E933" s="235" t="s">
        <v>1998</v>
      </c>
      <c r="F933" s="235" t="s">
        <v>1999</v>
      </c>
      <c r="G933" s="236">
        <v>42241237.060000002</v>
      </c>
      <c r="H933" s="236">
        <v>21794488.460000001</v>
      </c>
      <c r="I933" s="236">
        <v>20446748.600000001</v>
      </c>
      <c r="J933" s="236">
        <v>0</v>
      </c>
      <c r="K933" s="236">
        <v>20446748.600000001</v>
      </c>
      <c r="L933" s="236">
        <v>8629508.8399999999</v>
      </c>
      <c r="M933" s="236">
        <v>4451010.75</v>
      </c>
      <c r="N933" s="236">
        <v>4178498.09</v>
      </c>
      <c r="O933" s="236">
        <v>14346663.960000001</v>
      </c>
      <c r="P933" s="236">
        <v>7372406.79</v>
      </c>
      <c r="Q933" s="236">
        <v>6974257.1699999999</v>
      </c>
      <c r="R933" s="236">
        <v>31599503.859999999</v>
      </c>
      <c r="S933" s="236">
        <v>31599503.859999999</v>
      </c>
      <c r="T933" s="236">
        <v>1792709</v>
      </c>
      <c r="U933" s="237"/>
      <c r="V933" s="237"/>
      <c r="W933" s="237"/>
      <c r="X933" s="237"/>
    </row>
    <row r="934" spans="1:24" ht="15" hidden="1" customHeight="1" outlineLevel="2" x14ac:dyDescent="0.2">
      <c r="A934" s="234">
        <v>861</v>
      </c>
      <c r="B934" s="235" t="s">
        <v>1952</v>
      </c>
      <c r="C934" s="235" t="s">
        <v>1990</v>
      </c>
      <c r="D934" s="235" t="s">
        <v>1991</v>
      </c>
      <c r="E934" s="235" t="s">
        <v>2000</v>
      </c>
      <c r="F934" s="235" t="s">
        <v>2001</v>
      </c>
      <c r="G934" s="236">
        <v>70671019.659999996</v>
      </c>
      <c r="H934" s="236">
        <v>36903103.740000002</v>
      </c>
      <c r="I934" s="236">
        <v>33767915.920000002</v>
      </c>
      <c r="J934" s="236">
        <v>0</v>
      </c>
      <c r="K934" s="236">
        <v>33767915.920000002</v>
      </c>
      <c r="L934" s="236">
        <v>14541426.4</v>
      </c>
      <c r="M934" s="236">
        <v>7595441.3099999996</v>
      </c>
      <c r="N934" s="236">
        <v>6945985.0899999999</v>
      </c>
      <c r="O934" s="236">
        <v>28325533.859999999</v>
      </c>
      <c r="P934" s="236">
        <v>14518092.949999999</v>
      </c>
      <c r="Q934" s="236">
        <v>13807440.91</v>
      </c>
      <c r="R934" s="236">
        <v>54521341.920000002</v>
      </c>
      <c r="S934" s="236">
        <v>54521341.920000002</v>
      </c>
      <c r="T934" s="236">
        <v>2377892</v>
      </c>
      <c r="U934" s="237"/>
      <c r="V934" s="237"/>
      <c r="W934" s="237"/>
      <c r="X934" s="237"/>
    </row>
    <row r="935" spans="1:24" ht="15" hidden="1" customHeight="1" outlineLevel="2" x14ac:dyDescent="0.2">
      <c r="A935" s="234">
        <v>862</v>
      </c>
      <c r="B935" s="235" t="s">
        <v>1952</v>
      </c>
      <c r="C935" s="235" t="s">
        <v>1990</v>
      </c>
      <c r="D935" s="235" t="s">
        <v>1991</v>
      </c>
      <c r="E935" s="235" t="s">
        <v>2002</v>
      </c>
      <c r="F935" s="235" t="s">
        <v>2003</v>
      </c>
      <c r="G935" s="236">
        <v>37200749.880000003</v>
      </c>
      <c r="H935" s="236">
        <v>21989582.789999999</v>
      </c>
      <c r="I935" s="236">
        <v>15211167.09</v>
      </c>
      <c r="J935" s="236">
        <v>0</v>
      </c>
      <c r="K935" s="236">
        <v>15211167.09</v>
      </c>
      <c r="L935" s="236">
        <v>7591198.4000000004</v>
      </c>
      <c r="M935" s="236">
        <v>4486877.46</v>
      </c>
      <c r="N935" s="236">
        <v>3104320.94</v>
      </c>
      <c r="O935" s="236">
        <v>15023925.1</v>
      </c>
      <c r="P935" s="236">
        <v>8825486.75</v>
      </c>
      <c r="Q935" s="236">
        <v>6198438.3499999996</v>
      </c>
      <c r="R935" s="236">
        <v>24513926.379999999</v>
      </c>
      <c r="S935" s="236">
        <v>24513926.379999999</v>
      </c>
      <c r="T935" s="236">
        <v>1250438</v>
      </c>
      <c r="U935" s="237"/>
      <c r="V935" s="237"/>
      <c r="W935" s="237"/>
      <c r="X935" s="237"/>
    </row>
    <row r="936" spans="1:24" ht="15" hidden="1" customHeight="1" outlineLevel="2" x14ac:dyDescent="0.2">
      <c r="A936" s="234">
        <v>863</v>
      </c>
      <c r="B936" s="235" t="s">
        <v>1952</v>
      </c>
      <c r="C936" s="235" t="s">
        <v>1990</v>
      </c>
      <c r="D936" s="235" t="s">
        <v>1991</v>
      </c>
      <c r="E936" s="235" t="s">
        <v>2004</v>
      </c>
      <c r="F936" s="235" t="s">
        <v>2005</v>
      </c>
      <c r="G936" s="236">
        <v>22155875.600000001</v>
      </c>
      <c r="H936" s="236">
        <v>9490885.1799999997</v>
      </c>
      <c r="I936" s="236">
        <v>12664990.42</v>
      </c>
      <c r="J936" s="236">
        <v>0</v>
      </c>
      <c r="K936" s="236">
        <v>12664990.42</v>
      </c>
      <c r="L936" s="236">
        <v>4582255.8</v>
      </c>
      <c r="M936" s="236">
        <v>1963273.22</v>
      </c>
      <c r="N936" s="236">
        <v>2618982.58</v>
      </c>
      <c r="O936" s="236">
        <v>13715966.01</v>
      </c>
      <c r="P936" s="236">
        <v>5858656.5999999996</v>
      </c>
      <c r="Q936" s="236">
        <v>7857309.4100000001</v>
      </c>
      <c r="R936" s="236">
        <v>23141282.41</v>
      </c>
      <c r="S936" s="236">
        <v>21910124.449999999</v>
      </c>
      <c r="T936" s="236">
        <v>1259644</v>
      </c>
      <c r="U936" s="237"/>
      <c r="V936" s="237"/>
      <c r="W936" s="237"/>
      <c r="X936" s="237"/>
    </row>
    <row r="937" spans="1:24" ht="15" hidden="1" customHeight="1" outlineLevel="1" x14ac:dyDescent="0.2">
      <c r="A937" s="239"/>
      <c r="B937" s="240"/>
      <c r="C937" s="241"/>
      <c r="D937" s="242" t="s">
        <v>2006</v>
      </c>
      <c r="E937" s="240"/>
      <c r="F937" s="240"/>
      <c r="G937" s="243">
        <f t="shared" ref="G937:T937" si="70">SUBTOTAL(9,G930:G936)</f>
        <v>0</v>
      </c>
      <c r="H937" s="243">
        <f t="shared" si="70"/>
        <v>0</v>
      </c>
      <c r="I937" s="243">
        <f t="shared" si="70"/>
        <v>0</v>
      </c>
      <c r="J937" s="243">
        <f t="shared" si="70"/>
        <v>0</v>
      </c>
      <c r="K937" s="243">
        <f t="shared" si="70"/>
        <v>0</v>
      </c>
      <c r="L937" s="243">
        <f t="shared" si="70"/>
        <v>0</v>
      </c>
      <c r="M937" s="243">
        <f t="shared" si="70"/>
        <v>0</v>
      </c>
      <c r="N937" s="243">
        <f t="shared" si="70"/>
        <v>0</v>
      </c>
      <c r="O937" s="243">
        <f t="shared" si="70"/>
        <v>0</v>
      </c>
      <c r="P937" s="243">
        <f t="shared" si="70"/>
        <v>0</v>
      </c>
      <c r="Q937" s="243">
        <f t="shared" si="70"/>
        <v>0</v>
      </c>
      <c r="R937" s="243">
        <f t="shared" si="70"/>
        <v>0</v>
      </c>
      <c r="S937" s="243">
        <f t="shared" si="70"/>
        <v>0</v>
      </c>
      <c r="T937" s="243">
        <f t="shared" si="70"/>
        <v>0</v>
      </c>
      <c r="U937" s="237"/>
      <c r="V937" s="237"/>
      <c r="W937" s="237"/>
      <c r="X937" s="237"/>
    </row>
    <row r="938" spans="1:24" ht="15" hidden="1" customHeight="1" outlineLevel="2" x14ac:dyDescent="0.2">
      <c r="A938" s="244">
        <v>864</v>
      </c>
      <c r="B938" s="245" t="s">
        <v>1952</v>
      </c>
      <c r="C938" s="235" t="s">
        <v>2007</v>
      </c>
      <c r="D938" s="245" t="s">
        <v>2008</v>
      </c>
      <c r="E938" s="245" t="s">
        <v>2009</v>
      </c>
      <c r="F938" s="245" t="s">
        <v>2010</v>
      </c>
      <c r="G938" s="246">
        <v>124799010.23999999</v>
      </c>
      <c r="H938" s="246">
        <v>80576258.700000003</v>
      </c>
      <c r="I938" s="246">
        <v>44222751.539999999</v>
      </c>
      <c r="J938" s="246">
        <v>0</v>
      </c>
      <c r="K938" s="246">
        <v>44222751.539999999</v>
      </c>
      <c r="L938" s="246">
        <v>25504728.510000002</v>
      </c>
      <c r="M938" s="246">
        <v>16453424.9</v>
      </c>
      <c r="N938" s="246">
        <v>9051303.6099999994</v>
      </c>
      <c r="O938" s="246">
        <v>385225575.82999998</v>
      </c>
      <c r="P938" s="246">
        <v>228136816.40000001</v>
      </c>
      <c r="Q938" s="246">
        <v>157088759.43000001</v>
      </c>
      <c r="R938" s="246">
        <v>210362814.58000001</v>
      </c>
      <c r="S938" s="246">
        <v>210362814.58000001</v>
      </c>
      <c r="T938" s="246">
        <v>2000000</v>
      </c>
      <c r="U938" s="237"/>
      <c r="V938" s="237"/>
      <c r="W938" s="237"/>
      <c r="X938" s="237"/>
    </row>
    <row r="939" spans="1:24" ht="15" hidden="1" customHeight="1" outlineLevel="2" x14ac:dyDescent="0.2">
      <c r="A939" s="234">
        <v>865</v>
      </c>
      <c r="B939" s="235" t="s">
        <v>1952</v>
      </c>
      <c r="C939" s="235" t="s">
        <v>2007</v>
      </c>
      <c r="D939" s="235" t="s">
        <v>2008</v>
      </c>
      <c r="E939" s="235" t="s">
        <v>2011</v>
      </c>
      <c r="F939" s="235" t="s">
        <v>2012</v>
      </c>
      <c r="G939" s="236">
        <v>75214188.459999993</v>
      </c>
      <c r="H939" s="236">
        <v>38430941.469999999</v>
      </c>
      <c r="I939" s="236">
        <v>36783246.990000002</v>
      </c>
      <c r="J939" s="236">
        <v>0</v>
      </c>
      <c r="K939" s="236">
        <v>36783246.990000002</v>
      </c>
      <c r="L939" s="236">
        <v>15443207.529999999</v>
      </c>
      <c r="M939" s="236">
        <v>7892068.3399999999</v>
      </c>
      <c r="N939" s="236">
        <v>7551139.1900000004</v>
      </c>
      <c r="O939" s="236">
        <v>32357707.100000001</v>
      </c>
      <c r="P939" s="236">
        <v>16064882.189999999</v>
      </c>
      <c r="Q939" s="236">
        <v>16292824.91</v>
      </c>
      <c r="R939" s="236">
        <v>60627211.090000004</v>
      </c>
      <c r="S939" s="236">
        <v>60627211.090000004</v>
      </c>
      <c r="T939" s="236">
        <v>0</v>
      </c>
      <c r="U939" s="237"/>
      <c r="V939" s="237"/>
      <c r="W939" s="237"/>
      <c r="X939" s="237"/>
    </row>
    <row r="940" spans="1:24" ht="15" hidden="1" customHeight="1" outlineLevel="2" x14ac:dyDescent="0.2">
      <c r="A940" s="234">
        <v>866</v>
      </c>
      <c r="B940" s="235" t="s">
        <v>1952</v>
      </c>
      <c r="C940" s="235" t="s">
        <v>2007</v>
      </c>
      <c r="D940" s="235" t="s">
        <v>2008</v>
      </c>
      <c r="E940" s="235" t="s">
        <v>2013</v>
      </c>
      <c r="F940" s="235" t="s">
        <v>2014</v>
      </c>
      <c r="G940" s="236">
        <v>59259245.299999997</v>
      </c>
      <c r="H940" s="236">
        <v>36968213.240000002</v>
      </c>
      <c r="I940" s="236">
        <v>22291032.059999999</v>
      </c>
      <c r="J940" s="236">
        <v>0</v>
      </c>
      <c r="K940" s="236">
        <v>22291032.059999999</v>
      </c>
      <c r="L940" s="236">
        <v>12173752.43</v>
      </c>
      <c r="M940" s="236">
        <v>7594221.9400000004</v>
      </c>
      <c r="N940" s="236">
        <v>4579530.49</v>
      </c>
      <c r="O940" s="236">
        <v>25864961.649999999</v>
      </c>
      <c r="P940" s="236">
        <v>15853013.82</v>
      </c>
      <c r="Q940" s="236">
        <v>10011947.83</v>
      </c>
      <c r="R940" s="236">
        <v>36882510.380000003</v>
      </c>
      <c r="S940" s="236">
        <v>36882510.380000003</v>
      </c>
      <c r="T940" s="236">
        <v>2762029.62</v>
      </c>
      <c r="U940" s="237"/>
      <c r="V940" s="237"/>
      <c r="W940" s="237"/>
      <c r="X940" s="237"/>
    </row>
    <row r="941" spans="1:24" ht="15" hidden="1" customHeight="1" outlineLevel="2" x14ac:dyDescent="0.2">
      <c r="A941" s="234">
        <v>867</v>
      </c>
      <c r="B941" s="235" t="s">
        <v>1952</v>
      </c>
      <c r="C941" s="235" t="s">
        <v>2007</v>
      </c>
      <c r="D941" s="235" t="s">
        <v>2008</v>
      </c>
      <c r="E941" s="235" t="s">
        <v>2015</v>
      </c>
      <c r="F941" s="235" t="s">
        <v>2016</v>
      </c>
      <c r="G941" s="236">
        <v>63269266.170000002</v>
      </c>
      <c r="H941" s="236">
        <v>31186652.129999999</v>
      </c>
      <c r="I941" s="236">
        <v>32082614.039999999</v>
      </c>
      <c r="J941" s="236">
        <v>0</v>
      </c>
      <c r="K941" s="236">
        <v>32082614.039999999</v>
      </c>
      <c r="L941" s="236">
        <v>12976969.18</v>
      </c>
      <c r="M941" s="236">
        <v>6394535.2000000002</v>
      </c>
      <c r="N941" s="236">
        <v>6582433.9800000004</v>
      </c>
      <c r="O941" s="236">
        <v>17783471.550000001</v>
      </c>
      <c r="P941" s="236">
        <v>8655509.6699999999</v>
      </c>
      <c r="Q941" s="236">
        <v>9127961.8800000008</v>
      </c>
      <c r="R941" s="236">
        <v>47793009.899999999</v>
      </c>
      <c r="S941" s="236">
        <v>47793009.899999999</v>
      </c>
      <c r="T941" s="236">
        <v>2580130</v>
      </c>
      <c r="U941" s="237"/>
      <c r="V941" s="237"/>
      <c r="W941" s="237"/>
      <c r="X941" s="237"/>
    </row>
    <row r="942" spans="1:24" ht="15" hidden="1" customHeight="1" outlineLevel="2" x14ac:dyDescent="0.2">
      <c r="A942" s="234">
        <v>868</v>
      </c>
      <c r="B942" s="235" t="s">
        <v>1952</v>
      </c>
      <c r="C942" s="235" t="s">
        <v>2007</v>
      </c>
      <c r="D942" s="235" t="s">
        <v>2008</v>
      </c>
      <c r="E942" s="235" t="s">
        <v>2017</v>
      </c>
      <c r="F942" s="235" t="s">
        <v>2018</v>
      </c>
      <c r="G942" s="236">
        <v>43815589.18</v>
      </c>
      <c r="H942" s="236">
        <v>20649685.699999999</v>
      </c>
      <c r="I942" s="236">
        <v>23165903.48</v>
      </c>
      <c r="J942" s="236">
        <v>0</v>
      </c>
      <c r="K942" s="236">
        <v>23165903.48</v>
      </c>
      <c r="L942" s="236">
        <v>9002445.7100000009</v>
      </c>
      <c r="M942" s="236">
        <v>4243128.9400000004</v>
      </c>
      <c r="N942" s="236">
        <v>4759316.7699999996</v>
      </c>
      <c r="O942" s="236">
        <v>13776522.92</v>
      </c>
      <c r="P942" s="236">
        <v>6375637.3600000003</v>
      </c>
      <c r="Q942" s="236">
        <v>7400885.5599999996</v>
      </c>
      <c r="R942" s="236">
        <v>35326105.810000002</v>
      </c>
      <c r="S942" s="236">
        <v>34710794.280000001</v>
      </c>
      <c r="T942" s="236">
        <v>2926515</v>
      </c>
      <c r="U942" s="237"/>
      <c r="V942" s="237"/>
      <c r="W942" s="237"/>
      <c r="X942" s="237"/>
    </row>
    <row r="943" spans="1:24" ht="15" hidden="1" customHeight="1" outlineLevel="2" x14ac:dyDescent="0.2">
      <c r="A943" s="234">
        <v>869</v>
      </c>
      <c r="B943" s="235" t="s">
        <v>1952</v>
      </c>
      <c r="C943" s="235" t="s">
        <v>2007</v>
      </c>
      <c r="D943" s="235" t="s">
        <v>2008</v>
      </c>
      <c r="E943" s="235" t="s">
        <v>2019</v>
      </c>
      <c r="F943" s="235" t="s">
        <v>2020</v>
      </c>
      <c r="G943" s="236">
        <v>78265703</v>
      </c>
      <c r="H943" s="236">
        <v>41926598.460000001</v>
      </c>
      <c r="I943" s="236">
        <v>36339104.539999999</v>
      </c>
      <c r="J943" s="236">
        <v>0</v>
      </c>
      <c r="K943" s="236">
        <v>36339104.539999999</v>
      </c>
      <c r="L943" s="236">
        <v>16080640.6</v>
      </c>
      <c r="M943" s="236">
        <v>8611311.2200000007</v>
      </c>
      <c r="N943" s="236">
        <v>7469329.3799999999</v>
      </c>
      <c r="O943" s="236">
        <v>44980797.530000001</v>
      </c>
      <c r="P943" s="236">
        <v>23315531.32</v>
      </c>
      <c r="Q943" s="236">
        <v>21665266.210000001</v>
      </c>
      <c r="R943" s="236">
        <v>65473700.130000003</v>
      </c>
      <c r="S943" s="236">
        <v>59294705.020000003</v>
      </c>
      <c r="T943" s="236">
        <v>12232355</v>
      </c>
      <c r="U943" s="237"/>
      <c r="V943" s="237"/>
      <c r="W943" s="237"/>
      <c r="X943" s="237"/>
    </row>
    <row r="944" spans="1:24" ht="15" hidden="1" customHeight="1" outlineLevel="2" x14ac:dyDescent="0.2">
      <c r="A944" s="234">
        <v>870</v>
      </c>
      <c r="B944" s="235" t="s">
        <v>1952</v>
      </c>
      <c r="C944" s="235" t="s">
        <v>2007</v>
      </c>
      <c r="D944" s="235" t="s">
        <v>2008</v>
      </c>
      <c r="E944" s="235" t="s">
        <v>2021</v>
      </c>
      <c r="F944" s="235" t="s">
        <v>2022</v>
      </c>
      <c r="G944" s="236">
        <v>45345195.329999998</v>
      </c>
      <c r="H944" s="236">
        <v>22821829.629999999</v>
      </c>
      <c r="I944" s="236">
        <v>22523365.699999999</v>
      </c>
      <c r="J944" s="236">
        <v>0</v>
      </c>
      <c r="K944" s="236">
        <v>22523365.699999999</v>
      </c>
      <c r="L944" s="236">
        <v>9313510.4900000002</v>
      </c>
      <c r="M944" s="236">
        <v>4686411.46</v>
      </c>
      <c r="N944" s="236">
        <v>4627099.03</v>
      </c>
      <c r="O944" s="236">
        <v>14133674.24</v>
      </c>
      <c r="P944" s="236">
        <v>6774212.9100000001</v>
      </c>
      <c r="Q944" s="236">
        <v>7359461.3300000001</v>
      </c>
      <c r="R944" s="236">
        <v>34509926.060000002</v>
      </c>
      <c r="S944" s="236">
        <v>34509926.060000002</v>
      </c>
      <c r="T944" s="236">
        <v>362948.19</v>
      </c>
      <c r="U944" s="237"/>
      <c r="V944" s="237"/>
      <c r="W944" s="237"/>
      <c r="X944" s="237"/>
    </row>
    <row r="945" spans="1:24" ht="15" hidden="1" customHeight="1" outlineLevel="2" x14ac:dyDescent="0.2">
      <c r="A945" s="234">
        <v>871</v>
      </c>
      <c r="B945" s="235" t="s">
        <v>1952</v>
      </c>
      <c r="C945" s="235" t="s">
        <v>2007</v>
      </c>
      <c r="D945" s="235" t="s">
        <v>2008</v>
      </c>
      <c r="E945" s="235" t="s">
        <v>2023</v>
      </c>
      <c r="F945" s="235" t="s">
        <v>2024</v>
      </c>
      <c r="G945" s="236">
        <v>44899145.649999999</v>
      </c>
      <c r="H945" s="236">
        <v>29271956.690000001</v>
      </c>
      <c r="I945" s="236">
        <v>15627188.960000001</v>
      </c>
      <c r="J945" s="236">
        <v>0</v>
      </c>
      <c r="K945" s="236">
        <v>15627188.960000001</v>
      </c>
      <c r="L945" s="236">
        <v>9212431.7100000009</v>
      </c>
      <c r="M945" s="236">
        <v>6008208.9400000004</v>
      </c>
      <c r="N945" s="236">
        <v>3204222.77</v>
      </c>
      <c r="O945" s="236">
        <v>17718224.57</v>
      </c>
      <c r="P945" s="236">
        <v>11331230.369999999</v>
      </c>
      <c r="Q945" s="236">
        <v>6386994.2000000002</v>
      </c>
      <c r="R945" s="236">
        <v>25218405.93</v>
      </c>
      <c r="S945" s="236">
        <v>25218405.93</v>
      </c>
      <c r="T945" s="236">
        <v>7256092</v>
      </c>
      <c r="U945" s="237"/>
      <c r="V945" s="237"/>
      <c r="W945" s="237"/>
      <c r="X945" s="237"/>
    </row>
    <row r="946" spans="1:24" ht="15" hidden="1" customHeight="1" outlineLevel="2" x14ac:dyDescent="0.2">
      <c r="A946" s="234">
        <v>872</v>
      </c>
      <c r="B946" s="235" t="s">
        <v>1952</v>
      </c>
      <c r="C946" s="235" t="s">
        <v>2007</v>
      </c>
      <c r="D946" s="235" t="s">
        <v>2008</v>
      </c>
      <c r="E946" s="235" t="s">
        <v>2025</v>
      </c>
      <c r="F946" s="235" t="s">
        <v>2026</v>
      </c>
      <c r="G946" s="236">
        <v>35419304.229999997</v>
      </c>
      <c r="H946" s="236">
        <v>16938679.719999999</v>
      </c>
      <c r="I946" s="236">
        <v>18480624.510000002</v>
      </c>
      <c r="J946" s="236">
        <v>0</v>
      </c>
      <c r="K946" s="236">
        <v>18480624.510000002</v>
      </c>
      <c r="L946" s="236">
        <v>7247557.46</v>
      </c>
      <c r="M946" s="236">
        <v>3465476.49</v>
      </c>
      <c r="N946" s="236">
        <v>3782080.97</v>
      </c>
      <c r="O946" s="236">
        <v>15388923.289999999</v>
      </c>
      <c r="P946" s="236">
        <v>6969275.79</v>
      </c>
      <c r="Q946" s="236">
        <v>8419647.5</v>
      </c>
      <c r="R946" s="236">
        <v>30682352.98</v>
      </c>
      <c r="S946" s="236">
        <v>30682352.98</v>
      </c>
      <c r="T946" s="236">
        <v>5516982</v>
      </c>
      <c r="U946" s="237"/>
      <c r="V946" s="237"/>
      <c r="W946" s="237"/>
      <c r="X946" s="237"/>
    </row>
    <row r="947" spans="1:24" ht="15" hidden="1" customHeight="1" outlineLevel="2" x14ac:dyDescent="0.2">
      <c r="A947" s="234">
        <v>873</v>
      </c>
      <c r="B947" s="235" t="s">
        <v>1952</v>
      </c>
      <c r="C947" s="235" t="s">
        <v>2007</v>
      </c>
      <c r="D947" s="235" t="s">
        <v>2008</v>
      </c>
      <c r="E947" s="235" t="s">
        <v>2027</v>
      </c>
      <c r="F947" s="235" t="s">
        <v>2028</v>
      </c>
      <c r="G947" s="236">
        <v>21358053.300000001</v>
      </c>
      <c r="H947" s="236">
        <v>7214326.9400000004</v>
      </c>
      <c r="I947" s="236">
        <v>14143726.359999999</v>
      </c>
      <c r="J947" s="236">
        <v>0</v>
      </c>
      <c r="K947" s="236">
        <v>14143726.359999999</v>
      </c>
      <c r="L947" s="236">
        <v>4376373.78</v>
      </c>
      <c r="M947" s="236">
        <v>1478603.55</v>
      </c>
      <c r="N947" s="236">
        <v>2897770.23</v>
      </c>
      <c r="O947" s="236">
        <v>11602647.66</v>
      </c>
      <c r="P947" s="236">
        <v>3890929.51</v>
      </c>
      <c r="Q947" s="236">
        <v>7711718.1500000004</v>
      </c>
      <c r="R947" s="236">
        <v>24753214.739999998</v>
      </c>
      <c r="S947" s="236">
        <v>24753214.739999998</v>
      </c>
      <c r="T947" s="236">
        <v>362948.19</v>
      </c>
      <c r="U947" s="237"/>
      <c r="V947" s="237"/>
      <c r="W947" s="237"/>
      <c r="X947" s="237"/>
    </row>
    <row r="948" spans="1:24" ht="15" hidden="1" customHeight="1" outlineLevel="1" x14ac:dyDescent="0.2">
      <c r="A948" s="239"/>
      <c r="B948" s="240"/>
      <c r="C948" s="241"/>
      <c r="D948" s="242" t="s">
        <v>2029</v>
      </c>
      <c r="E948" s="240"/>
      <c r="F948" s="240"/>
      <c r="G948" s="243">
        <f t="shared" ref="G948:T948" si="71">SUBTOTAL(9,G938:G947)</f>
        <v>0</v>
      </c>
      <c r="H948" s="243">
        <f t="shared" si="71"/>
        <v>0</v>
      </c>
      <c r="I948" s="243">
        <f t="shared" si="71"/>
        <v>0</v>
      </c>
      <c r="J948" s="243">
        <f t="shared" si="71"/>
        <v>0</v>
      </c>
      <c r="K948" s="243">
        <f t="shared" si="71"/>
        <v>0</v>
      </c>
      <c r="L948" s="243">
        <f t="shared" si="71"/>
        <v>0</v>
      </c>
      <c r="M948" s="243">
        <f t="shared" si="71"/>
        <v>0</v>
      </c>
      <c r="N948" s="243">
        <f t="shared" si="71"/>
        <v>0</v>
      </c>
      <c r="O948" s="243">
        <f t="shared" si="71"/>
        <v>0</v>
      </c>
      <c r="P948" s="243">
        <f t="shared" si="71"/>
        <v>0</v>
      </c>
      <c r="Q948" s="243">
        <f t="shared" si="71"/>
        <v>0</v>
      </c>
      <c r="R948" s="243">
        <f t="shared" si="71"/>
        <v>0</v>
      </c>
      <c r="S948" s="243">
        <f t="shared" si="71"/>
        <v>0</v>
      </c>
      <c r="T948" s="243">
        <f t="shared" si="71"/>
        <v>0</v>
      </c>
      <c r="U948" s="237"/>
      <c r="V948" s="237"/>
      <c r="W948" s="237"/>
      <c r="X948" s="237"/>
    </row>
    <row r="949" spans="1:24" ht="15" hidden="1" customHeight="1" outlineLevel="2" x14ac:dyDescent="0.2">
      <c r="A949" s="244">
        <v>874</v>
      </c>
      <c r="B949" s="245" t="s">
        <v>1952</v>
      </c>
      <c r="C949" s="235" t="s">
        <v>2030</v>
      </c>
      <c r="D949" s="245" t="s">
        <v>2031</v>
      </c>
      <c r="E949" s="245" t="s">
        <v>2032</v>
      </c>
      <c r="F949" s="245" t="s">
        <v>2033</v>
      </c>
      <c r="G949" s="246">
        <v>87830058.909999996</v>
      </c>
      <c r="H949" s="246">
        <v>61916442.609999999</v>
      </c>
      <c r="I949" s="246">
        <v>25913616.300000001</v>
      </c>
      <c r="J949" s="246">
        <v>0</v>
      </c>
      <c r="K949" s="246">
        <v>25913616.300000001</v>
      </c>
      <c r="L949" s="246">
        <v>17563344.600000001</v>
      </c>
      <c r="M949" s="246">
        <v>12372599.449999999</v>
      </c>
      <c r="N949" s="246">
        <v>5190745.1500000004</v>
      </c>
      <c r="O949" s="246">
        <v>290315336.81</v>
      </c>
      <c r="P949" s="246">
        <v>192937727.94</v>
      </c>
      <c r="Q949" s="246">
        <v>97377608.870000005</v>
      </c>
      <c r="R949" s="246">
        <v>128481970.31999999</v>
      </c>
      <c r="S949" s="246">
        <v>94564393.060000002</v>
      </c>
      <c r="T949" s="246">
        <v>2000000</v>
      </c>
      <c r="U949" s="237"/>
      <c r="V949" s="237"/>
      <c r="W949" s="237"/>
      <c r="X949" s="237"/>
    </row>
    <row r="950" spans="1:24" ht="15" hidden="1" customHeight="1" outlineLevel="2" x14ac:dyDescent="0.2">
      <c r="A950" s="234">
        <v>875</v>
      </c>
      <c r="B950" s="235" t="s">
        <v>1952</v>
      </c>
      <c r="C950" s="235" t="s">
        <v>2030</v>
      </c>
      <c r="D950" s="235" t="s">
        <v>2031</v>
      </c>
      <c r="E950" s="235" t="s">
        <v>2034</v>
      </c>
      <c r="F950" s="235" t="s">
        <v>2035</v>
      </c>
      <c r="G950" s="236">
        <v>42759165.359999999</v>
      </c>
      <c r="H950" s="236">
        <v>22363096.93</v>
      </c>
      <c r="I950" s="236">
        <v>20396068.43</v>
      </c>
      <c r="J950" s="236">
        <v>0</v>
      </c>
      <c r="K950" s="236">
        <v>20396068.43</v>
      </c>
      <c r="L950" s="236">
        <v>8540437.5899999999</v>
      </c>
      <c r="M950" s="236">
        <v>4465690.95</v>
      </c>
      <c r="N950" s="236">
        <v>4074746.64</v>
      </c>
      <c r="O950" s="236">
        <v>8973040.8100000005</v>
      </c>
      <c r="P950" s="236">
        <v>4664096.12</v>
      </c>
      <c r="Q950" s="236">
        <v>4308944.6900000004</v>
      </c>
      <c r="R950" s="236">
        <v>28779759.760000002</v>
      </c>
      <c r="S950" s="236">
        <v>28779759.760000002</v>
      </c>
      <c r="T950" s="236">
        <v>800000</v>
      </c>
      <c r="U950" s="237"/>
      <c r="V950" s="237"/>
      <c r="W950" s="237"/>
      <c r="X950" s="237"/>
    </row>
    <row r="951" spans="1:24" ht="15" hidden="1" customHeight="1" outlineLevel="2" x14ac:dyDescent="0.2">
      <c r="A951" s="234">
        <v>876</v>
      </c>
      <c r="B951" s="235" t="s">
        <v>1952</v>
      </c>
      <c r="C951" s="235" t="s">
        <v>2030</v>
      </c>
      <c r="D951" s="235" t="s">
        <v>2031</v>
      </c>
      <c r="E951" s="235" t="s">
        <v>2036</v>
      </c>
      <c r="F951" s="235" t="s">
        <v>2037</v>
      </c>
      <c r="G951" s="236">
        <v>44202930.460000001</v>
      </c>
      <c r="H951" s="236">
        <v>27753817.989999998</v>
      </c>
      <c r="I951" s="236">
        <v>16449112.470000001</v>
      </c>
      <c r="J951" s="236">
        <v>0</v>
      </c>
      <c r="K951" s="236">
        <v>16449112.470000001</v>
      </c>
      <c r="L951" s="236">
        <v>8839243.75</v>
      </c>
      <c r="M951" s="236">
        <v>5550763.5999999996</v>
      </c>
      <c r="N951" s="236">
        <v>3288480.15</v>
      </c>
      <c r="O951" s="236">
        <v>12303488.130000001</v>
      </c>
      <c r="P951" s="236">
        <v>7660463.4100000001</v>
      </c>
      <c r="Q951" s="236">
        <v>4643024.72</v>
      </c>
      <c r="R951" s="236">
        <v>24380617.34</v>
      </c>
      <c r="S951" s="236">
        <v>24230826.239999998</v>
      </c>
      <c r="T951" s="236">
        <v>5000000</v>
      </c>
      <c r="U951" s="237"/>
      <c r="V951" s="237"/>
      <c r="W951" s="237"/>
      <c r="X951" s="237"/>
    </row>
    <row r="952" spans="1:24" ht="15" hidden="1" customHeight="1" outlineLevel="2" x14ac:dyDescent="0.2">
      <c r="A952" s="234">
        <v>877</v>
      </c>
      <c r="B952" s="235" t="s">
        <v>1952</v>
      </c>
      <c r="C952" s="235" t="s">
        <v>2030</v>
      </c>
      <c r="D952" s="235" t="s">
        <v>2031</v>
      </c>
      <c r="E952" s="235" t="s">
        <v>2038</v>
      </c>
      <c r="F952" s="235" t="s">
        <v>2039</v>
      </c>
      <c r="G952" s="236">
        <v>44528394.759999998</v>
      </c>
      <c r="H952" s="236">
        <v>24520722.539999999</v>
      </c>
      <c r="I952" s="236">
        <v>20007672.219999999</v>
      </c>
      <c r="J952" s="236">
        <v>0</v>
      </c>
      <c r="K952" s="236">
        <v>20007672.219999999</v>
      </c>
      <c r="L952" s="236">
        <v>8866708.9100000001</v>
      </c>
      <c r="M952" s="236">
        <v>4884784.08</v>
      </c>
      <c r="N952" s="236">
        <v>3981924.83</v>
      </c>
      <c r="O952" s="236">
        <v>14354385.119999999</v>
      </c>
      <c r="P952" s="236">
        <v>7826079.3799999999</v>
      </c>
      <c r="Q952" s="236">
        <v>6528305.7400000002</v>
      </c>
      <c r="R952" s="236">
        <v>30517902.789999999</v>
      </c>
      <c r="S952" s="236">
        <v>30517902.789999999</v>
      </c>
      <c r="T952" s="236">
        <v>800000</v>
      </c>
      <c r="U952" s="237"/>
      <c r="V952" s="237"/>
      <c r="W952" s="237"/>
      <c r="X952" s="237"/>
    </row>
    <row r="953" spans="1:24" ht="15" hidden="1" customHeight="1" outlineLevel="2" x14ac:dyDescent="0.2">
      <c r="A953" s="234">
        <v>878</v>
      </c>
      <c r="B953" s="235" t="s">
        <v>1952</v>
      </c>
      <c r="C953" s="235" t="s">
        <v>2030</v>
      </c>
      <c r="D953" s="235" t="s">
        <v>2031</v>
      </c>
      <c r="E953" s="235" t="s">
        <v>2040</v>
      </c>
      <c r="F953" s="235" t="s">
        <v>2041</v>
      </c>
      <c r="G953" s="236">
        <v>68878437.719999999</v>
      </c>
      <c r="H953" s="236">
        <v>44837135.799999997</v>
      </c>
      <c r="I953" s="236">
        <v>24041301.920000002</v>
      </c>
      <c r="J953" s="236">
        <v>0</v>
      </c>
      <c r="K953" s="236">
        <v>24041301.920000002</v>
      </c>
      <c r="L953" s="236">
        <v>13773595.869999999</v>
      </c>
      <c r="M953" s="236">
        <v>8964458.8000000007</v>
      </c>
      <c r="N953" s="236">
        <v>4809137.07</v>
      </c>
      <c r="O953" s="236">
        <v>31775767.09</v>
      </c>
      <c r="P953" s="236">
        <v>20407501.399999999</v>
      </c>
      <c r="Q953" s="236">
        <v>11368265.689999999</v>
      </c>
      <c r="R953" s="236">
        <v>40218704.68</v>
      </c>
      <c r="S953" s="236">
        <v>36623724.799999997</v>
      </c>
      <c r="T953" s="236">
        <v>3600000</v>
      </c>
      <c r="U953" s="237"/>
      <c r="V953" s="237"/>
      <c r="W953" s="237"/>
      <c r="X953" s="237"/>
    </row>
    <row r="954" spans="1:24" ht="15" hidden="1" customHeight="1" outlineLevel="2" x14ac:dyDescent="0.2">
      <c r="A954" s="234">
        <v>879</v>
      </c>
      <c r="B954" s="235" t="s">
        <v>1952</v>
      </c>
      <c r="C954" s="235" t="s">
        <v>2030</v>
      </c>
      <c r="D954" s="235" t="s">
        <v>2031</v>
      </c>
      <c r="E954" s="235" t="s">
        <v>2042</v>
      </c>
      <c r="F954" s="235" t="s">
        <v>2043</v>
      </c>
      <c r="G954" s="236">
        <v>47801079.649999999</v>
      </c>
      <c r="H954" s="236">
        <v>25778920.440000001</v>
      </c>
      <c r="I954" s="236">
        <v>22022159.210000001</v>
      </c>
      <c r="J954" s="236">
        <v>0</v>
      </c>
      <c r="K954" s="236">
        <v>22022159.210000001</v>
      </c>
      <c r="L954" s="236">
        <v>9558764.3200000003</v>
      </c>
      <c r="M954" s="236">
        <v>5152726.09</v>
      </c>
      <c r="N954" s="236">
        <v>4406038.2300000004</v>
      </c>
      <c r="O954" s="236">
        <v>13710400.59</v>
      </c>
      <c r="P954" s="236">
        <v>7293324.4699999997</v>
      </c>
      <c r="Q954" s="236">
        <v>6417076.1200000001</v>
      </c>
      <c r="R954" s="236">
        <v>32845273.559999999</v>
      </c>
      <c r="S954" s="236">
        <v>31970764.600000001</v>
      </c>
      <c r="T954" s="236">
        <v>4500000</v>
      </c>
      <c r="U954" s="237"/>
      <c r="V954" s="237"/>
      <c r="W954" s="237"/>
      <c r="X954" s="237"/>
    </row>
    <row r="955" spans="1:24" ht="15" hidden="1" customHeight="1" outlineLevel="2" x14ac:dyDescent="0.2">
      <c r="A955" s="234">
        <v>880</v>
      </c>
      <c r="B955" s="235" t="s">
        <v>1952</v>
      </c>
      <c r="C955" s="235" t="s">
        <v>2030</v>
      </c>
      <c r="D955" s="235" t="s">
        <v>2031</v>
      </c>
      <c r="E955" s="235" t="s">
        <v>2044</v>
      </c>
      <c r="F955" s="235" t="s">
        <v>2045</v>
      </c>
      <c r="G955" s="236">
        <v>26436121.289999999</v>
      </c>
      <c r="H955" s="236">
        <v>17180289.309999999</v>
      </c>
      <c r="I955" s="236">
        <v>9255831.9800000004</v>
      </c>
      <c r="J955" s="236">
        <v>0</v>
      </c>
      <c r="K955" s="236">
        <v>9255831.9800000004</v>
      </c>
      <c r="L955" s="236">
        <v>5262696.6900000004</v>
      </c>
      <c r="M955" s="236">
        <v>3418948.86</v>
      </c>
      <c r="N955" s="236">
        <v>1843747.83</v>
      </c>
      <c r="O955" s="236">
        <v>12370558.390000001</v>
      </c>
      <c r="P955" s="236">
        <v>7915764.8300000001</v>
      </c>
      <c r="Q955" s="236">
        <v>4454793.5599999996</v>
      </c>
      <c r="R955" s="236">
        <v>15554373.369999999</v>
      </c>
      <c r="S955" s="236">
        <v>15554373.369999999</v>
      </c>
      <c r="T955" s="236">
        <v>3000000</v>
      </c>
      <c r="U955" s="237"/>
      <c r="V955" s="237"/>
      <c r="W955" s="237"/>
      <c r="X955" s="237"/>
    </row>
    <row r="956" spans="1:24" ht="15" hidden="1" customHeight="1" outlineLevel="2" x14ac:dyDescent="0.2">
      <c r="A956" s="234">
        <v>881</v>
      </c>
      <c r="B956" s="235" t="s">
        <v>1952</v>
      </c>
      <c r="C956" s="235" t="s">
        <v>2030</v>
      </c>
      <c r="D956" s="235" t="s">
        <v>2031</v>
      </c>
      <c r="E956" s="235" t="s">
        <v>2046</v>
      </c>
      <c r="F956" s="235" t="s">
        <v>2047</v>
      </c>
      <c r="G956" s="236">
        <v>51353219.219999999</v>
      </c>
      <c r="H956" s="236">
        <v>27276653.539999999</v>
      </c>
      <c r="I956" s="236">
        <v>24076565.68</v>
      </c>
      <c r="J956" s="236">
        <v>0</v>
      </c>
      <c r="K956" s="236">
        <v>24076565.68</v>
      </c>
      <c r="L956" s="236">
        <v>10256575.52</v>
      </c>
      <c r="M956" s="236">
        <v>5449169.0999999996</v>
      </c>
      <c r="N956" s="236">
        <v>4807406.42</v>
      </c>
      <c r="O956" s="236">
        <v>11010702.99</v>
      </c>
      <c r="P956" s="236">
        <v>5784206.3600000003</v>
      </c>
      <c r="Q956" s="236">
        <v>5226496.63</v>
      </c>
      <c r="R956" s="236">
        <v>34110468.729999997</v>
      </c>
      <c r="S956" s="236">
        <v>34110468.729999997</v>
      </c>
      <c r="T956" s="236">
        <v>1000000</v>
      </c>
      <c r="U956" s="237"/>
      <c r="V956" s="237"/>
      <c r="W956" s="237"/>
      <c r="X956" s="237"/>
    </row>
    <row r="957" spans="1:24" ht="15" hidden="1" customHeight="1" outlineLevel="2" x14ac:dyDescent="0.2">
      <c r="A957" s="234">
        <v>882</v>
      </c>
      <c r="B957" s="235" t="s">
        <v>1952</v>
      </c>
      <c r="C957" s="235" t="s">
        <v>2030</v>
      </c>
      <c r="D957" s="235" t="s">
        <v>2031</v>
      </c>
      <c r="E957" s="235" t="s">
        <v>2048</v>
      </c>
      <c r="F957" s="235" t="s">
        <v>2049</v>
      </c>
      <c r="G957" s="236">
        <v>31932567.440000001</v>
      </c>
      <c r="H957" s="236">
        <v>18881916.359999999</v>
      </c>
      <c r="I957" s="236">
        <v>13050651.08</v>
      </c>
      <c r="J957" s="236">
        <v>0</v>
      </c>
      <c r="K957" s="236">
        <v>13050651.08</v>
      </c>
      <c r="L957" s="236">
        <v>6374874.21</v>
      </c>
      <c r="M957" s="236">
        <v>3769498.34</v>
      </c>
      <c r="N957" s="236">
        <v>2605375.87</v>
      </c>
      <c r="O957" s="236">
        <v>10282376.710000001</v>
      </c>
      <c r="P957" s="236">
        <v>6035787.2999999998</v>
      </c>
      <c r="Q957" s="236">
        <v>4246589.41</v>
      </c>
      <c r="R957" s="236">
        <v>19902616.359999999</v>
      </c>
      <c r="S957" s="236">
        <v>19902616.359999999</v>
      </c>
      <c r="T957" s="236">
        <v>500000</v>
      </c>
      <c r="U957" s="237"/>
      <c r="V957" s="237"/>
      <c r="W957" s="237"/>
      <c r="X957" s="237"/>
    </row>
    <row r="958" spans="1:24" ht="15" hidden="1" customHeight="1" outlineLevel="2" x14ac:dyDescent="0.2">
      <c r="A958" s="234">
        <v>883</v>
      </c>
      <c r="B958" s="235" t="s">
        <v>1952</v>
      </c>
      <c r="C958" s="235" t="s">
        <v>2030</v>
      </c>
      <c r="D958" s="235" t="s">
        <v>2031</v>
      </c>
      <c r="E958" s="235" t="s">
        <v>2050</v>
      </c>
      <c r="F958" s="235" t="s">
        <v>2051</v>
      </c>
      <c r="G958" s="236">
        <v>41479777.140000001</v>
      </c>
      <c r="H958" s="236">
        <v>22512721.449999999</v>
      </c>
      <c r="I958" s="236">
        <v>18967055.690000001</v>
      </c>
      <c r="J958" s="236">
        <v>0</v>
      </c>
      <c r="K958" s="236">
        <v>18967055.690000001</v>
      </c>
      <c r="L958" s="236">
        <v>8293017.9699999997</v>
      </c>
      <c r="M958" s="236">
        <v>4500520.07</v>
      </c>
      <c r="N958" s="236">
        <v>3792497.9</v>
      </c>
      <c r="O958" s="236">
        <v>13291144.210000001</v>
      </c>
      <c r="P958" s="236">
        <v>6723790.4800000004</v>
      </c>
      <c r="Q958" s="236">
        <v>6567353.7300000004</v>
      </c>
      <c r="R958" s="236">
        <v>29326907.32</v>
      </c>
      <c r="S958" s="236">
        <v>29326907.32</v>
      </c>
      <c r="T958" s="236">
        <v>5000000</v>
      </c>
      <c r="U958" s="237"/>
      <c r="V958" s="237"/>
      <c r="W958" s="237"/>
      <c r="X958" s="237"/>
    </row>
    <row r="959" spans="1:24" ht="15" hidden="1" customHeight="1" outlineLevel="2" x14ac:dyDescent="0.2">
      <c r="A959" s="234">
        <v>884</v>
      </c>
      <c r="B959" s="235" t="s">
        <v>1952</v>
      </c>
      <c r="C959" s="235" t="s">
        <v>2030</v>
      </c>
      <c r="D959" s="235" t="s">
        <v>2031</v>
      </c>
      <c r="E959" s="235" t="s">
        <v>2052</v>
      </c>
      <c r="F959" s="235" t="s">
        <v>2053</v>
      </c>
      <c r="G959" s="236">
        <v>30034507.809999999</v>
      </c>
      <c r="H959" s="236">
        <v>13473922.25</v>
      </c>
      <c r="I959" s="236">
        <v>16560585.560000001</v>
      </c>
      <c r="J959" s="236">
        <v>0</v>
      </c>
      <c r="K959" s="236">
        <v>16560585.560000001</v>
      </c>
      <c r="L959" s="236">
        <v>6005989.4800000004</v>
      </c>
      <c r="M959" s="236">
        <v>2694376.21</v>
      </c>
      <c r="N959" s="236">
        <v>3311613.27</v>
      </c>
      <c r="O959" s="236">
        <v>9607347.1300000008</v>
      </c>
      <c r="P959" s="236">
        <v>4243642.54</v>
      </c>
      <c r="Q959" s="236">
        <v>5363704.59</v>
      </c>
      <c r="R959" s="236">
        <v>25235903.420000002</v>
      </c>
      <c r="S959" s="236">
        <v>23335048.129999999</v>
      </c>
      <c r="T959" s="236">
        <v>300000</v>
      </c>
      <c r="U959" s="237"/>
      <c r="V959" s="237"/>
      <c r="W959" s="237"/>
      <c r="X959" s="237"/>
    </row>
    <row r="960" spans="1:24" ht="15" hidden="1" customHeight="1" outlineLevel="1" x14ac:dyDescent="0.2">
      <c r="A960" s="239"/>
      <c r="B960" s="240"/>
      <c r="C960" s="241"/>
      <c r="D960" s="242" t="s">
        <v>2054</v>
      </c>
      <c r="E960" s="240"/>
      <c r="F960" s="240"/>
      <c r="G960" s="243">
        <f t="shared" ref="G960:T960" si="72">SUBTOTAL(9,G949:G959)</f>
        <v>0</v>
      </c>
      <c r="H960" s="243">
        <f t="shared" si="72"/>
        <v>0</v>
      </c>
      <c r="I960" s="243">
        <f t="shared" si="72"/>
        <v>0</v>
      </c>
      <c r="J960" s="243">
        <f t="shared" si="72"/>
        <v>0</v>
      </c>
      <c r="K960" s="243">
        <f t="shared" si="72"/>
        <v>0</v>
      </c>
      <c r="L960" s="243">
        <f t="shared" si="72"/>
        <v>0</v>
      </c>
      <c r="M960" s="243">
        <f t="shared" si="72"/>
        <v>0</v>
      </c>
      <c r="N960" s="243">
        <f t="shared" si="72"/>
        <v>0</v>
      </c>
      <c r="O960" s="243">
        <f t="shared" si="72"/>
        <v>0</v>
      </c>
      <c r="P960" s="243">
        <f t="shared" si="72"/>
        <v>0</v>
      </c>
      <c r="Q960" s="243">
        <f t="shared" si="72"/>
        <v>0</v>
      </c>
      <c r="R960" s="243">
        <f t="shared" si="72"/>
        <v>0</v>
      </c>
      <c r="S960" s="243">
        <f t="shared" si="72"/>
        <v>0</v>
      </c>
      <c r="T960" s="243">
        <f t="shared" si="72"/>
        <v>0</v>
      </c>
      <c r="U960" s="237"/>
      <c r="V960" s="237"/>
      <c r="W960" s="237"/>
      <c r="X960" s="237"/>
    </row>
    <row r="961" spans="1:24" ht="15" hidden="1" customHeight="1" outlineLevel="2" x14ac:dyDescent="0.2">
      <c r="A961" s="244">
        <v>885</v>
      </c>
      <c r="B961" s="245" t="s">
        <v>1952</v>
      </c>
      <c r="C961" s="235" t="s">
        <v>2055</v>
      </c>
      <c r="D961" s="245" t="s">
        <v>2056</v>
      </c>
      <c r="E961" s="245" t="s">
        <v>2057</v>
      </c>
      <c r="F961" s="245" t="s">
        <v>2058</v>
      </c>
      <c r="G961" s="246">
        <v>143534525.99000001</v>
      </c>
      <c r="H961" s="246">
        <v>101744089.63</v>
      </c>
      <c r="I961" s="246">
        <v>41790436.359999999</v>
      </c>
      <c r="J961" s="246">
        <v>16000000</v>
      </c>
      <c r="K961" s="246">
        <v>25790436.359999999</v>
      </c>
      <c r="L961" s="246">
        <v>29108799.129999999</v>
      </c>
      <c r="M961" s="246">
        <v>20621880.059999999</v>
      </c>
      <c r="N961" s="246">
        <v>8486919.0700000003</v>
      </c>
      <c r="O961" s="246">
        <v>250586190.19999999</v>
      </c>
      <c r="P961" s="246">
        <v>162073755.31</v>
      </c>
      <c r="Q961" s="246">
        <v>88512434.890000001</v>
      </c>
      <c r="R961" s="246">
        <v>138789790.31999999</v>
      </c>
      <c r="S961" s="246">
        <v>138789790.31999999</v>
      </c>
      <c r="T961" s="246">
        <v>4500000</v>
      </c>
      <c r="U961" s="237"/>
      <c r="V961" s="237"/>
      <c r="W961" s="237"/>
      <c r="X961" s="237"/>
    </row>
    <row r="962" spans="1:24" ht="15" hidden="1" customHeight="1" outlineLevel="2" x14ac:dyDescent="0.2">
      <c r="A962" s="234">
        <v>886</v>
      </c>
      <c r="B962" s="235" t="s">
        <v>1952</v>
      </c>
      <c r="C962" s="235" t="s">
        <v>2055</v>
      </c>
      <c r="D962" s="235" t="s">
        <v>2056</v>
      </c>
      <c r="E962" s="235" t="s">
        <v>2059</v>
      </c>
      <c r="F962" s="235" t="s">
        <v>2060</v>
      </c>
      <c r="G962" s="236">
        <v>74317308.879999995</v>
      </c>
      <c r="H962" s="236">
        <v>53944128.039999999</v>
      </c>
      <c r="I962" s="236">
        <v>20373180.84</v>
      </c>
      <c r="J962" s="236">
        <v>0</v>
      </c>
      <c r="K962" s="236">
        <v>20373180.84</v>
      </c>
      <c r="L962" s="236">
        <v>15124870.26</v>
      </c>
      <c r="M962" s="236">
        <v>10981855.85</v>
      </c>
      <c r="N962" s="236">
        <v>4143014.41</v>
      </c>
      <c r="O962" s="236">
        <v>30497950.68</v>
      </c>
      <c r="P962" s="236">
        <v>22024577.109999999</v>
      </c>
      <c r="Q962" s="236">
        <v>8473373.5700000003</v>
      </c>
      <c r="R962" s="236">
        <v>32989568.82</v>
      </c>
      <c r="S962" s="236">
        <v>32989568.82</v>
      </c>
      <c r="T962" s="236">
        <v>6500000</v>
      </c>
      <c r="U962" s="237"/>
      <c r="V962" s="237"/>
      <c r="W962" s="237"/>
      <c r="X962" s="237"/>
    </row>
    <row r="963" spans="1:24" ht="15" hidden="1" customHeight="1" outlineLevel="2" x14ac:dyDescent="0.2">
      <c r="A963" s="234">
        <v>887</v>
      </c>
      <c r="B963" s="235" t="s">
        <v>1952</v>
      </c>
      <c r="C963" s="235" t="s">
        <v>2055</v>
      </c>
      <c r="D963" s="235" t="s">
        <v>2056</v>
      </c>
      <c r="E963" s="235" t="s">
        <v>2061</v>
      </c>
      <c r="F963" s="235" t="s">
        <v>2062</v>
      </c>
      <c r="G963" s="236">
        <v>75572244.319999993</v>
      </c>
      <c r="H963" s="236">
        <v>44845327.670000002</v>
      </c>
      <c r="I963" s="236">
        <v>30726916.649999999</v>
      </c>
      <c r="J963" s="236">
        <v>0</v>
      </c>
      <c r="K963" s="236">
        <v>30726916.649999999</v>
      </c>
      <c r="L963" s="236">
        <v>15443821.460000001</v>
      </c>
      <c r="M963" s="236">
        <v>9162998.3100000005</v>
      </c>
      <c r="N963" s="236">
        <v>6280823.1500000004</v>
      </c>
      <c r="O963" s="236">
        <v>18770257.629999999</v>
      </c>
      <c r="P963" s="236">
        <v>11069787.02</v>
      </c>
      <c r="Q963" s="236">
        <v>7700470.6100000003</v>
      </c>
      <c r="R963" s="236">
        <v>44708210.409999996</v>
      </c>
      <c r="S963" s="236">
        <v>44708210.409999996</v>
      </c>
      <c r="T963" s="236">
        <v>1000000</v>
      </c>
      <c r="U963" s="237"/>
      <c r="V963" s="237"/>
      <c r="W963" s="237"/>
      <c r="X963" s="237"/>
    </row>
    <row r="964" spans="1:24" ht="15" hidden="1" customHeight="1" outlineLevel="2" x14ac:dyDescent="0.2">
      <c r="A964" s="234">
        <v>888</v>
      </c>
      <c r="B964" s="235" t="s">
        <v>1952</v>
      </c>
      <c r="C964" s="235" t="s">
        <v>2055</v>
      </c>
      <c r="D964" s="235" t="s">
        <v>2056</v>
      </c>
      <c r="E964" s="235" t="s">
        <v>2063</v>
      </c>
      <c r="F964" s="235" t="s">
        <v>2064</v>
      </c>
      <c r="G964" s="236">
        <v>51974318.909999996</v>
      </c>
      <c r="H964" s="236">
        <v>40170187.619999997</v>
      </c>
      <c r="I964" s="236">
        <v>11804131.289999999</v>
      </c>
      <c r="J964" s="236">
        <v>0</v>
      </c>
      <c r="K964" s="236">
        <v>11804131.289999999</v>
      </c>
      <c r="L964" s="236">
        <v>10632587.960000001</v>
      </c>
      <c r="M964" s="236">
        <v>8214937.9000000004</v>
      </c>
      <c r="N964" s="236">
        <v>2417650.06</v>
      </c>
      <c r="O964" s="236">
        <v>11509061.800000001</v>
      </c>
      <c r="P964" s="236">
        <v>8861828.4800000004</v>
      </c>
      <c r="Q964" s="236">
        <v>2647233.3199999998</v>
      </c>
      <c r="R964" s="236">
        <v>16869014.670000002</v>
      </c>
      <c r="S964" s="236">
        <v>16869014.670000002</v>
      </c>
      <c r="T964" s="236">
        <v>3500000</v>
      </c>
      <c r="U964" s="237"/>
      <c r="V964" s="237"/>
      <c r="W964" s="237"/>
      <c r="X964" s="237"/>
    </row>
    <row r="965" spans="1:24" ht="15" hidden="1" customHeight="1" outlineLevel="2" x14ac:dyDescent="0.2">
      <c r="A965" s="234">
        <v>889</v>
      </c>
      <c r="B965" s="235" t="s">
        <v>1952</v>
      </c>
      <c r="C965" s="235" t="s">
        <v>2055</v>
      </c>
      <c r="D965" s="235" t="s">
        <v>2056</v>
      </c>
      <c r="E965" s="235" t="s">
        <v>2065</v>
      </c>
      <c r="F965" s="235" t="s">
        <v>2066</v>
      </c>
      <c r="G965" s="236">
        <v>68725880.540000007</v>
      </c>
      <c r="H965" s="236">
        <v>42536391.539999999</v>
      </c>
      <c r="I965" s="236">
        <v>26189489</v>
      </c>
      <c r="J965" s="236">
        <v>0</v>
      </c>
      <c r="K965" s="236">
        <v>26189489</v>
      </c>
      <c r="L965" s="236">
        <v>14028210.310000001</v>
      </c>
      <c r="M965" s="236">
        <v>8685473.8300000001</v>
      </c>
      <c r="N965" s="236">
        <v>5342736.4800000004</v>
      </c>
      <c r="O965" s="236">
        <v>17921368.600000001</v>
      </c>
      <c r="P965" s="236">
        <v>11084259.630000001</v>
      </c>
      <c r="Q965" s="236">
        <v>6837108.9699999997</v>
      </c>
      <c r="R965" s="236">
        <v>38369334.450000003</v>
      </c>
      <c r="S965" s="236">
        <v>38369334.450000003</v>
      </c>
      <c r="T965" s="236">
        <v>1000000</v>
      </c>
      <c r="U965" s="237"/>
      <c r="V965" s="237"/>
      <c r="W965" s="237"/>
      <c r="X965" s="237"/>
    </row>
    <row r="966" spans="1:24" ht="15" hidden="1" customHeight="1" outlineLevel="2" x14ac:dyDescent="0.2">
      <c r="A966" s="234">
        <v>890</v>
      </c>
      <c r="B966" s="235" t="s">
        <v>1952</v>
      </c>
      <c r="C966" s="235" t="s">
        <v>2055</v>
      </c>
      <c r="D966" s="235" t="s">
        <v>2056</v>
      </c>
      <c r="E966" s="235" t="s">
        <v>2067</v>
      </c>
      <c r="F966" s="235" t="s">
        <v>2068</v>
      </c>
      <c r="G966" s="236">
        <v>44957575.159999996</v>
      </c>
      <c r="H966" s="236">
        <v>22697300.239999998</v>
      </c>
      <c r="I966" s="236">
        <v>22260274.920000002</v>
      </c>
      <c r="J966" s="236">
        <v>0</v>
      </c>
      <c r="K966" s="236">
        <v>22260274.920000002</v>
      </c>
      <c r="L966" s="236">
        <v>9092431.1899999995</v>
      </c>
      <c r="M966" s="236">
        <v>4590954.16</v>
      </c>
      <c r="N966" s="236">
        <v>4501477.03</v>
      </c>
      <c r="O966" s="236">
        <v>17789290.260000002</v>
      </c>
      <c r="P966" s="236">
        <v>8975206.5999999996</v>
      </c>
      <c r="Q966" s="236">
        <v>8814083.6600000001</v>
      </c>
      <c r="R966" s="236">
        <v>35575835.609999999</v>
      </c>
      <c r="S966" s="236">
        <v>35575835.609999999</v>
      </c>
      <c r="T966" s="236">
        <v>1000000</v>
      </c>
      <c r="U966" s="237"/>
      <c r="V966" s="237"/>
      <c r="W966" s="237"/>
      <c r="X966" s="237"/>
    </row>
    <row r="967" spans="1:24" ht="15" hidden="1" customHeight="1" outlineLevel="2" x14ac:dyDescent="0.2">
      <c r="A967" s="234">
        <v>891</v>
      </c>
      <c r="B967" s="235" t="s">
        <v>1952</v>
      </c>
      <c r="C967" s="235" t="s">
        <v>2055</v>
      </c>
      <c r="D967" s="235" t="s">
        <v>2056</v>
      </c>
      <c r="E967" s="235" t="s">
        <v>2069</v>
      </c>
      <c r="F967" s="235" t="s">
        <v>2070</v>
      </c>
      <c r="G967" s="236">
        <v>35481711.07</v>
      </c>
      <c r="H967" s="236">
        <v>20689088.809999999</v>
      </c>
      <c r="I967" s="236">
        <v>14792622.26</v>
      </c>
      <c r="J967" s="236">
        <v>0</v>
      </c>
      <c r="K967" s="236">
        <v>14792622.26</v>
      </c>
      <c r="L967" s="236">
        <v>7103330.04</v>
      </c>
      <c r="M967" s="236">
        <v>4141842.22</v>
      </c>
      <c r="N967" s="236">
        <v>2961487.82</v>
      </c>
      <c r="O967" s="236">
        <v>14953532.02</v>
      </c>
      <c r="P967" s="236">
        <v>8706252.9700000007</v>
      </c>
      <c r="Q967" s="236">
        <v>6247279.0499999998</v>
      </c>
      <c r="R967" s="236">
        <v>24001389.129999999</v>
      </c>
      <c r="S967" s="236">
        <v>24001389.129999999</v>
      </c>
      <c r="T967" s="236">
        <v>1000000</v>
      </c>
      <c r="U967" s="237"/>
      <c r="V967" s="237"/>
      <c r="W967" s="237"/>
      <c r="X967" s="237"/>
    </row>
    <row r="968" spans="1:24" ht="15" hidden="1" customHeight="1" outlineLevel="2" x14ac:dyDescent="0.2">
      <c r="A968" s="234">
        <v>892</v>
      </c>
      <c r="B968" s="235" t="s">
        <v>1952</v>
      </c>
      <c r="C968" s="235" t="s">
        <v>2055</v>
      </c>
      <c r="D968" s="235" t="s">
        <v>2056</v>
      </c>
      <c r="E968" s="235" t="s">
        <v>2071</v>
      </c>
      <c r="F968" s="235" t="s">
        <v>2072</v>
      </c>
      <c r="G968" s="236">
        <v>94761011.109999999</v>
      </c>
      <c r="H968" s="236">
        <v>58264391.5</v>
      </c>
      <c r="I968" s="236">
        <v>36496619.609999999</v>
      </c>
      <c r="J968" s="236">
        <v>0</v>
      </c>
      <c r="K968" s="236">
        <v>36496619.609999999</v>
      </c>
      <c r="L968" s="236">
        <v>19299899.940000001</v>
      </c>
      <c r="M968" s="236">
        <v>11868510.02</v>
      </c>
      <c r="N968" s="236">
        <v>7431389.9199999999</v>
      </c>
      <c r="O968" s="236">
        <v>28574710.219999999</v>
      </c>
      <c r="P968" s="236">
        <v>17522268.48</v>
      </c>
      <c r="Q968" s="236">
        <v>11052441.74</v>
      </c>
      <c r="R968" s="236">
        <v>54980451.270000003</v>
      </c>
      <c r="S968" s="236">
        <v>54980451.270000003</v>
      </c>
      <c r="T968" s="236">
        <v>1000000</v>
      </c>
      <c r="U968" s="237"/>
      <c r="V968" s="237"/>
      <c r="W968" s="237"/>
      <c r="X968" s="237"/>
    </row>
    <row r="969" spans="1:24" ht="15" hidden="1" customHeight="1" outlineLevel="2" x14ac:dyDescent="0.2">
      <c r="A969" s="234">
        <v>893</v>
      </c>
      <c r="B969" s="235" t="s">
        <v>1952</v>
      </c>
      <c r="C969" s="235" t="s">
        <v>2055</v>
      </c>
      <c r="D969" s="235" t="s">
        <v>2056</v>
      </c>
      <c r="E969" s="235" t="s">
        <v>2073</v>
      </c>
      <c r="F969" s="235" t="s">
        <v>2074</v>
      </c>
      <c r="G969" s="236">
        <v>93111067.390000001</v>
      </c>
      <c r="H969" s="236">
        <v>49894631.520000003</v>
      </c>
      <c r="I969" s="236">
        <v>43216435.869999997</v>
      </c>
      <c r="J969" s="236">
        <v>0</v>
      </c>
      <c r="K969" s="236">
        <v>43216435.869999997</v>
      </c>
      <c r="L969" s="236">
        <v>18987021.989999998</v>
      </c>
      <c r="M969" s="236">
        <v>10173120.359999999</v>
      </c>
      <c r="N969" s="236">
        <v>8813901.6300000008</v>
      </c>
      <c r="O969" s="236">
        <v>25191637.309999999</v>
      </c>
      <c r="P969" s="236">
        <v>13490602.119999999</v>
      </c>
      <c r="Q969" s="236">
        <v>11701035.189999999</v>
      </c>
      <c r="R969" s="236">
        <v>63731372.689999998</v>
      </c>
      <c r="S969" s="236">
        <v>63731372.689999998</v>
      </c>
      <c r="T969" s="236">
        <v>5000000</v>
      </c>
      <c r="U969" s="237"/>
      <c r="V969" s="237"/>
      <c r="W969" s="237"/>
      <c r="X969" s="237"/>
    </row>
    <row r="970" spans="1:24" ht="15" hidden="1" customHeight="1" outlineLevel="2" x14ac:dyDescent="0.2">
      <c r="A970" s="234">
        <v>894</v>
      </c>
      <c r="B970" s="235" t="s">
        <v>1952</v>
      </c>
      <c r="C970" s="235" t="s">
        <v>2055</v>
      </c>
      <c r="D970" s="235" t="s">
        <v>2056</v>
      </c>
      <c r="E970" s="235" t="s">
        <v>2075</v>
      </c>
      <c r="F970" s="235" t="s">
        <v>2076</v>
      </c>
      <c r="G970" s="236">
        <v>38379593.969999999</v>
      </c>
      <c r="H970" s="236">
        <v>21588123.25</v>
      </c>
      <c r="I970" s="236">
        <v>16791470.719999999</v>
      </c>
      <c r="J970" s="236">
        <v>0</v>
      </c>
      <c r="K970" s="236">
        <v>16791470.719999999</v>
      </c>
      <c r="L970" s="236">
        <v>7729682.9800000004</v>
      </c>
      <c r="M970" s="236">
        <v>4347014.84</v>
      </c>
      <c r="N970" s="236">
        <v>3382668.14</v>
      </c>
      <c r="O970" s="236">
        <v>14661291.689999999</v>
      </c>
      <c r="P970" s="236">
        <v>8239506.9100000001</v>
      </c>
      <c r="Q970" s="236">
        <v>6421784.7800000003</v>
      </c>
      <c r="R970" s="236">
        <v>26595923.640000001</v>
      </c>
      <c r="S970" s="236">
        <v>26595923.640000001</v>
      </c>
      <c r="T970" s="236">
        <v>1000000</v>
      </c>
      <c r="U970" s="237"/>
      <c r="V970" s="237"/>
      <c r="W970" s="237"/>
      <c r="X970" s="237"/>
    </row>
    <row r="971" spans="1:24" ht="15" hidden="1" customHeight="1" outlineLevel="2" x14ac:dyDescent="0.2">
      <c r="A971" s="234">
        <v>895</v>
      </c>
      <c r="B971" s="235" t="s">
        <v>1952</v>
      </c>
      <c r="C971" s="235" t="s">
        <v>2055</v>
      </c>
      <c r="D971" s="235" t="s">
        <v>2056</v>
      </c>
      <c r="E971" s="235" t="s">
        <v>2077</v>
      </c>
      <c r="F971" s="235" t="s">
        <v>2078</v>
      </c>
      <c r="G971" s="236">
        <v>74740314.989999995</v>
      </c>
      <c r="H971" s="236">
        <v>46340969.18</v>
      </c>
      <c r="I971" s="236">
        <v>28399345.809999999</v>
      </c>
      <c r="J971" s="236">
        <v>0</v>
      </c>
      <c r="K971" s="236">
        <v>28399345.809999999</v>
      </c>
      <c r="L971" s="236">
        <v>15254632.970000001</v>
      </c>
      <c r="M971" s="236">
        <v>9455616.2899999991</v>
      </c>
      <c r="N971" s="236">
        <v>5799016.6799999997</v>
      </c>
      <c r="O971" s="236">
        <v>34069049.399999999</v>
      </c>
      <c r="P971" s="236">
        <v>21015894.530000001</v>
      </c>
      <c r="Q971" s="236">
        <v>13053154.869999999</v>
      </c>
      <c r="R971" s="236">
        <v>47251517.359999999</v>
      </c>
      <c r="S971" s="236">
        <v>47251517.359999999</v>
      </c>
      <c r="T971" s="236">
        <v>6500000</v>
      </c>
      <c r="U971" s="237"/>
      <c r="V971" s="237"/>
      <c r="W971" s="237"/>
      <c r="X971" s="237"/>
    </row>
    <row r="972" spans="1:24" ht="15" hidden="1" customHeight="1" outlineLevel="2" x14ac:dyDescent="0.2">
      <c r="A972" s="234">
        <v>896</v>
      </c>
      <c r="B972" s="235" t="s">
        <v>1952</v>
      </c>
      <c r="C972" s="235" t="s">
        <v>2055</v>
      </c>
      <c r="D972" s="235" t="s">
        <v>2056</v>
      </c>
      <c r="E972" s="235" t="s">
        <v>2079</v>
      </c>
      <c r="F972" s="235" t="s">
        <v>2080</v>
      </c>
      <c r="G972" s="236">
        <v>41337378.960000001</v>
      </c>
      <c r="H972" s="236">
        <v>21421166.420000002</v>
      </c>
      <c r="I972" s="236">
        <v>19916212.539999999</v>
      </c>
      <c r="J972" s="236">
        <v>0</v>
      </c>
      <c r="K972" s="236">
        <v>19916212.539999999</v>
      </c>
      <c r="L972" s="236">
        <v>8317499.3099999996</v>
      </c>
      <c r="M972" s="236">
        <v>4309523.1100000003</v>
      </c>
      <c r="N972" s="236">
        <v>4007976.2</v>
      </c>
      <c r="O972" s="236">
        <v>16339774.630000001</v>
      </c>
      <c r="P972" s="236">
        <v>8444751.4700000007</v>
      </c>
      <c r="Q972" s="236">
        <v>7895023.1600000001</v>
      </c>
      <c r="R972" s="236">
        <v>31819211.899999999</v>
      </c>
      <c r="S972" s="236">
        <v>31819211.899999999</v>
      </c>
      <c r="T972" s="236">
        <v>1000000</v>
      </c>
      <c r="U972" s="237"/>
      <c r="V972" s="237"/>
      <c r="W972" s="237"/>
      <c r="X972" s="237"/>
    </row>
    <row r="973" spans="1:24" ht="15" hidden="1" customHeight="1" outlineLevel="1" x14ac:dyDescent="0.2">
      <c r="A973" s="239"/>
      <c r="B973" s="240"/>
      <c r="C973" s="241"/>
      <c r="D973" s="242" t="s">
        <v>2081</v>
      </c>
      <c r="E973" s="240"/>
      <c r="F973" s="240"/>
      <c r="G973" s="243">
        <f t="shared" ref="G973:T973" si="73">SUBTOTAL(9,G961:G972)</f>
        <v>0</v>
      </c>
      <c r="H973" s="243">
        <f t="shared" si="73"/>
        <v>0</v>
      </c>
      <c r="I973" s="243">
        <f t="shared" si="73"/>
        <v>0</v>
      </c>
      <c r="J973" s="243">
        <f t="shared" si="73"/>
        <v>0</v>
      </c>
      <c r="K973" s="243">
        <f t="shared" si="73"/>
        <v>0</v>
      </c>
      <c r="L973" s="243">
        <f t="shared" si="73"/>
        <v>0</v>
      </c>
      <c r="M973" s="243">
        <f t="shared" si="73"/>
        <v>0</v>
      </c>
      <c r="N973" s="243">
        <f t="shared" si="73"/>
        <v>0</v>
      </c>
      <c r="O973" s="243">
        <f t="shared" si="73"/>
        <v>0</v>
      </c>
      <c r="P973" s="243">
        <f t="shared" si="73"/>
        <v>0</v>
      </c>
      <c r="Q973" s="243">
        <f t="shared" si="73"/>
        <v>0</v>
      </c>
      <c r="R973" s="243">
        <f t="shared" si="73"/>
        <v>0</v>
      </c>
      <c r="S973" s="243">
        <f t="shared" si="73"/>
        <v>0</v>
      </c>
      <c r="T973" s="243">
        <f t="shared" si="73"/>
        <v>0</v>
      </c>
      <c r="U973" s="237"/>
      <c r="V973" s="237"/>
      <c r="W973" s="237"/>
      <c r="X973" s="237"/>
    </row>
    <row r="974" spans="1:24" ht="15" hidden="1" customHeight="1" outlineLevel="2" x14ac:dyDescent="0.2">
      <c r="A974" s="244">
        <v>897</v>
      </c>
      <c r="B974" s="245" t="s">
        <v>1952</v>
      </c>
      <c r="C974" s="235" t="s">
        <v>2082</v>
      </c>
      <c r="D974" s="245" t="s">
        <v>2083</v>
      </c>
      <c r="E974" s="245" t="s">
        <v>2084</v>
      </c>
      <c r="F974" s="245" t="s">
        <v>2085</v>
      </c>
      <c r="G974" s="246">
        <v>156841413.15000001</v>
      </c>
      <c r="H974" s="246">
        <v>119253224.38</v>
      </c>
      <c r="I974" s="246">
        <v>37588188.770000003</v>
      </c>
      <c r="J974" s="246">
        <v>0</v>
      </c>
      <c r="K974" s="246">
        <v>37588188.770000003</v>
      </c>
      <c r="L974" s="246">
        <v>32039936.010000002</v>
      </c>
      <c r="M974" s="246">
        <v>24356962.84</v>
      </c>
      <c r="N974" s="246">
        <v>7682973.1699999999</v>
      </c>
      <c r="O974" s="246">
        <v>334814286.76999998</v>
      </c>
      <c r="P974" s="246">
        <v>239964030.78</v>
      </c>
      <c r="Q974" s="246">
        <v>94850255.989999995</v>
      </c>
      <c r="R974" s="246">
        <v>140121417.93000001</v>
      </c>
      <c r="S974" s="246">
        <v>140121417.93000001</v>
      </c>
      <c r="T974" s="246">
        <v>2000000</v>
      </c>
      <c r="U974" s="237"/>
      <c r="V974" s="237"/>
      <c r="W974" s="237"/>
      <c r="X974" s="237"/>
    </row>
    <row r="975" spans="1:24" ht="15" hidden="1" customHeight="1" outlineLevel="2" x14ac:dyDescent="0.2">
      <c r="A975" s="234">
        <v>898</v>
      </c>
      <c r="B975" s="235" t="s">
        <v>1952</v>
      </c>
      <c r="C975" s="235" t="s">
        <v>2082</v>
      </c>
      <c r="D975" s="235" t="s">
        <v>2083</v>
      </c>
      <c r="E975" s="235" t="s">
        <v>2086</v>
      </c>
      <c r="F975" s="235" t="s">
        <v>2087</v>
      </c>
      <c r="G975" s="236">
        <v>76828348.769999996</v>
      </c>
      <c r="H975" s="236">
        <v>55282900.869999997</v>
      </c>
      <c r="I975" s="236">
        <v>21545447.899999999</v>
      </c>
      <c r="J975" s="236">
        <v>0</v>
      </c>
      <c r="K975" s="236">
        <v>21545447.899999999</v>
      </c>
      <c r="L975" s="236">
        <v>15690590.08</v>
      </c>
      <c r="M975" s="236">
        <v>11291146</v>
      </c>
      <c r="N975" s="236">
        <v>4399444.08</v>
      </c>
      <c r="O975" s="236">
        <v>59447808.979999997</v>
      </c>
      <c r="P975" s="236">
        <v>40046784.130000003</v>
      </c>
      <c r="Q975" s="236">
        <v>19401024.850000001</v>
      </c>
      <c r="R975" s="236">
        <v>45345916.829999998</v>
      </c>
      <c r="S975" s="236">
        <v>45345916.829999998</v>
      </c>
      <c r="T975" s="236">
        <v>10000000</v>
      </c>
      <c r="U975" s="237"/>
      <c r="V975" s="237"/>
      <c r="W975" s="237"/>
      <c r="X975" s="237"/>
    </row>
    <row r="976" spans="1:24" ht="15" hidden="1" customHeight="1" outlineLevel="2" x14ac:dyDescent="0.2">
      <c r="A976" s="234">
        <v>899</v>
      </c>
      <c r="B976" s="235" t="s">
        <v>1952</v>
      </c>
      <c r="C976" s="235" t="s">
        <v>2082</v>
      </c>
      <c r="D976" s="235" t="s">
        <v>2083</v>
      </c>
      <c r="E976" s="235" t="s">
        <v>2088</v>
      </c>
      <c r="F976" s="235" t="s">
        <v>2089</v>
      </c>
      <c r="G976" s="236">
        <v>62283484.270000003</v>
      </c>
      <c r="H976" s="236">
        <v>34514361.689999998</v>
      </c>
      <c r="I976" s="236">
        <v>27769122.579999998</v>
      </c>
      <c r="J976" s="236">
        <v>0</v>
      </c>
      <c r="K976" s="236">
        <v>27769122.579999998</v>
      </c>
      <c r="L976" s="236">
        <v>12816464.210000001</v>
      </c>
      <c r="M976" s="236">
        <v>7099403.25</v>
      </c>
      <c r="N976" s="236">
        <v>5717060.96</v>
      </c>
      <c r="O976" s="236">
        <v>24757029.25</v>
      </c>
      <c r="P976" s="236">
        <v>13591548.060000001</v>
      </c>
      <c r="Q976" s="236">
        <v>11165481.189999999</v>
      </c>
      <c r="R976" s="236">
        <v>44651664.729999997</v>
      </c>
      <c r="S976" s="236">
        <v>44651664.729999997</v>
      </c>
      <c r="T976" s="236">
        <v>3000000</v>
      </c>
      <c r="U976" s="237"/>
      <c r="V976" s="237"/>
      <c r="W976" s="237"/>
      <c r="X976" s="237"/>
    </row>
    <row r="977" spans="1:24" ht="15" hidden="1" customHeight="1" outlineLevel="2" x14ac:dyDescent="0.2">
      <c r="A977" s="234">
        <v>900</v>
      </c>
      <c r="B977" s="235" t="s">
        <v>1952</v>
      </c>
      <c r="C977" s="235" t="s">
        <v>2082</v>
      </c>
      <c r="D977" s="235" t="s">
        <v>2083</v>
      </c>
      <c r="E977" s="235" t="s">
        <v>2090</v>
      </c>
      <c r="F977" s="235" t="s">
        <v>2091</v>
      </c>
      <c r="G977" s="236">
        <v>37894332.810000002</v>
      </c>
      <c r="H977" s="236">
        <v>19845675.98</v>
      </c>
      <c r="I977" s="236">
        <v>18048656.829999998</v>
      </c>
      <c r="J977" s="236">
        <v>0</v>
      </c>
      <c r="K977" s="236">
        <v>18048656.829999998</v>
      </c>
      <c r="L977" s="236">
        <v>7732219.7599999998</v>
      </c>
      <c r="M977" s="236">
        <v>4049026.3</v>
      </c>
      <c r="N977" s="236">
        <v>3683193.46</v>
      </c>
      <c r="O977" s="236">
        <v>12267756.720000001</v>
      </c>
      <c r="P977" s="236">
        <v>6367078.7199999997</v>
      </c>
      <c r="Q977" s="236">
        <v>5900678</v>
      </c>
      <c r="R977" s="236">
        <v>27632528.289999999</v>
      </c>
      <c r="S977" s="236">
        <v>27632528.289999999</v>
      </c>
      <c r="T977" s="236">
        <v>4000000</v>
      </c>
      <c r="U977" s="237"/>
      <c r="V977" s="237"/>
      <c r="W977" s="237"/>
      <c r="X977" s="237"/>
    </row>
    <row r="978" spans="1:24" ht="15" hidden="1" customHeight="1" outlineLevel="2" x14ac:dyDescent="0.2">
      <c r="A978" s="234">
        <v>901</v>
      </c>
      <c r="B978" s="235" t="s">
        <v>1952</v>
      </c>
      <c r="C978" s="235" t="s">
        <v>2082</v>
      </c>
      <c r="D978" s="235" t="s">
        <v>2083</v>
      </c>
      <c r="E978" s="235" t="s">
        <v>2092</v>
      </c>
      <c r="F978" s="235" t="s">
        <v>2093</v>
      </c>
      <c r="G978" s="236">
        <v>96542946.709999993</v>
      </c>
      <c r="H978" s="236">
        <v>48682312.5</v>
      </c>
      <c r="I978" s="236">
        <v>47860634.210000001</v>
      </c>
      <c r="J978" s="236">
        <v>0</v>
      </c>
      <c r="K978" s="236">
        <v>47860634.210000001</v>
      </c>
      <c r="L978" s="236">
        <v>19728874.129999999</v>
      </c>
      <c r="M978" s="236">
        <v>9952434.3599999994</v>
      </c>
      <c r="N978" s="236">
        <v>9776439.7699999996</v>
      </c>
      <c r="O978" s="236">
        <v>43748879.670000002</v>
      </c>
      <c r="P978" s="236">
        <v>21951766.140000001</v>
      </c>
      <c r="Q978" s="236">
        <v>21797113.530000001</v>
      </c>
      <c r="R978" s="236">
        <v>79434187.510000005</v>
      </c>
      <c r="S978" s="236">
        <v>79434187.510000005</v>
      </c>
      <c r="T978" s="236">
        <v>0</v>
      </c>
      <c r="U978" s="237"/>
      <c r="V978" s="237"/>
      <c r="W978" s="237"/>
      <c r="X978" s="237"/>
    </row>
    <row r="979" spans="1:24" ht="15" hidden="1" customHeight="1" outlineLevel="2" x14ac:dyDescent="0.2">
      <c r="A979" s="234">
        <v>902</v>
      </c>
      <c r="B979" s="235" t="s">
        <v>1952</v>
      </c>
      <c r="C979" s="235" t="s">
        <v>2082</v>
      </c>
      <c r="D979" s="235" t="s">
        <v>2083</v>
      </c>
      <c r="E979" s="235" t="s">
        <v>2094</v>
      </c>
      <c r="F979" s="235" t="s">
        <v>2095</v>
      </c>
      <c r="G979" s="236">
        <v>64026552.100000001</v>
      </c>
      <c r="H979" s="236">
        <v>37258452.020000003</v>
      </c>
      <c r="I979" s="236">
        <v>26768100.079999998</v>
      </c>
      <c r="J979" s="236">
        <v>0</v>
      </c>
      <c r="K979" s="236">
        <v>26768100.079999998</v>
      </c>
      <c r="L979" s="236">
        <v>13178663.289999999</v>
      </c>
      <c r="M979" s="236">
        <v>7669193.7699999996</v>
      </c>
      <c r="N979" s="236">
        <v>5509469.5199999996</v>
      </c>
      <c r="O979" s="236">
        <v>31051767.93</v>
      </c>
      <c r="P979" s="236">
        <v>17934598.210000001</v>
      </c>
      <c r="Q979" s="236">
        <v>13117169.720000001</v>
      </c>
      <c r="R979" s="236">
        <v>45394739.32</v>
      </c>
      <c r="S979" s="236">
        <v>45394739.32</v>
      </c>
      <c r="T979" s="236">
        <v>0</v>
      </c>
      <c r="U979" s="237"/>
      <c r="V979" s="237"/>
      <c r="W979" s="237"/>
      <c r="X979" s="237"/>
    </row>
    <row r="980" spans="1:24" ht="15" hidden="1" customHeight="1" outlineLevel="2" x14ac:dyDescent="0.2">
      <c r="A980" s="234">
        <v>903</v>
      </c>
      <c r="B980" s="235" t="s">
        <v>1952</v>
      </c>
      <c r="C980" s="235" t="s">
        <v>2082</v>
      </c>
      <c r="D980" s="235" t="s">
        <v>2083</v>
      </c>
      <c r="E980" s="235" t="s">
        <v>2096</v>
      </c>
      <c r="F980" s="235" t="s">
        <v>2097</v>
      </c>
      <c r="G980" s="236">
        <v>35704791.82</v>
      </c>
      <c r="H980" s="236">
        <v>18415857.219999999</v>
      </c>
      <c r="I980" s="236">
        <v>17288934.600000001</v>
      </c>
      <c r="J980" s="236">
        <v>0</v>
      </c>
      <c r="K980" s="236">
        <v>17288934.600000001</v>
      </c>
      <c r="L980" s="236">
        <v>7329377.9699999997</v>
      </c>
      <c r="M980" s="236">
        <v>3779819.28</v>
      </c>
      <c r="N980" s="236">
        <v>3549558.69</v>
      </c>
      <c r="O980" s="236">
        <v>10861922.220000001</v>
      </c>
      <c r="P980" s="236">
        <v>5576691.5</v>
      </c>
      <c r="Q980" s="236">
        <v>5285230.72</v>
      </c>
      <c r="R980" s="236">
        <v>26123724.010000002</v>
      </c>
      <c r="S980" s="236">
        <v>26123724.010000002</v>
      </c>
      <c r="T980" s="236">
        <v>3000000</v>
      </c>
      <c r="U980" s="237"/>
      <c r="V980" s="237"/>
      <c r="W980" s="237"/>
      <c r="X980" s="237"/>
    </row>
    <row r="981" spans="1:24" ht="15" hidden="1" customHeight="1" outlineLevel="2" x14ac:dyDescent="0.2">
      <c r="A981" s="234">
        <v>904</v>
      </c>
      <c r="B981" s="235" t="s">
        <v>1952</v>
      </c>
      <c r="C981" s="235" t="s">
        <v>2082</v>
      </c>
      <c r="D981" s="235" t="s">
        <v>2083</v>
      </c>
      <c r="E981" s="235" t="s">
        <v>2098</v>
      </c>
      <c r="F981" s="235" t="s">
        <v>2099</v>
      </c>
      <c r="G981" s="236">
        <v>37406918.780000001</v>
      </c>
      <c r="H981" s="236">
        <v>17304159.960000001</v>
      </c>
      <c r="I981" s="236">
        <v>20102758.82</v>
      </c>
      <c r="J981" s="236">
        <v>0</v>
      </c>
      <c r="K981" s="236">
        <v>20102758.82</v>
      </c>
      <c r="L981" s="236">
        <v>7680988.9500000002</v>
      </c>
      <c r="M981" s="236">
        <v>3553558.56</v>
      </c>
      <c r="N981" s="236">
        <v>4127430.39</v>
      </c>
      <c r="O981" s="236">
        <v>17260164.77</v>
      </c>
      <c r="P981" s="236">
        <v>7939352.4800000004</v>
      </c>
      <c r="Q981" s="236">
        <v>9320812.2899999991</v>
      </c>
      <c r="R981" s="236">
        <v>33551001.5</v>
      </c>
      <c r="S981" s="236">
        <v>33551001.5</v>
      </c>
      <c r="T981" s="236">
        <v>5298797</v>
      </c>
      <c r="U981" s="237"/>
      <c r="V981" s="237"/>
      <c r="W981" s="237"/>
      <c r="X981" s="237"/>
    </row>
    <row r="982" spans="1:24" ht="15" hidden="1" customHeight="1" outlineLevel="1" x14ac:dyDescent="0.2">
      <c r="A982" s="239"/>
      <c r="B982" s="240"/>
      <c r="C982" s="241"/>
      <c r="D982" s="242" t="s">
        <v>2100</v>
      </c>
      <c r="E982" s="240"/>
      <c r="F982" s="240"/>
      <c r="G982" s="243">
        <f t="shared" ref="G982:T982" si="74">SUBTOTAL(9,G974:G981)</f>
        <v>0</v>
      </c>
      <c r="H982" s="243">
        <f t="shared" si="74"/>
        <v>0</v>
      </c>
      <c r="I982" s="243">
        <f t="shared" si="74"/>
        <v>0</v>
      </c>
      <c r="J982" s="243">
        <f t="shared" si="74"/>
        <v>0</v>
      </c>
      <c r="K982" s="243">
        <f t="shared" si="74"/>
        <v>0</v>
      </c>
      <c r="L982" s="243">
        <f t="shared" si="74"/>
        <v>0</v>
      </c>
      <c r="M982" s="243">
        <f t="shared" si="74"/>
        <v>0</v>
      </c>
      <c r="N982" s="243">
        <f t="shared" si="74"/>
        <v>0</v>
      </c>
      <c r="O982" s="243">
        <f t="shared" si="74"/>
        <v>0</v>
      </c>
      <c r="P982" s="243">
        <f t="shared" si="74"/>
        <v>0</v>
      </c>
      <c r="Q982" s="243">
        <f t="shared" si="74"/>
        <v>0</v>
      </c>
      <c r="R982" s="243">
        <f t="shared" si="74"/>
        <v>0</v>
      </c>
      <c r="S982" s="243">
        <f t="shared" si="74"/>
        <v>0</v>
      </c>
      <c r="T982" s="243">
        <f t="shared" si="74"/>
        <v>0</v>
      </c>
      <c r="U982" s="237"/>
      <c r="V982" s="237"/>
      <c r="W982" s="237"/>
      <c r="X982" s="237"/>
    </row>
    <row r="983" spans="1:24" ht="15" hidden="1" customHeight="1" outlineLevel="2" x14ac:dyDescent="0.2">
      <c r="A983" s="244">
        <v>905</v>
      </c>
      <c r="B983" s="245" t="s">
        <v>1952</v>
      </c>
      <c r="C983" s="235" t="s">
        <v>2101</v>
      </c>
      <c r="D983" s="245" t="s">
        <v>2102</v>
      </c>
      <c r="E983" s="245" t="s">
        <v>2103</v>
      </c>
      <c r="F983" s="245" t="s">
        <v>2104</v>
      </c>
      <c r="G983" s="246">
        <v>124401850.3</v>
      </c>
      <c r="H983" s="246">
        <v>86961676.700000003</v>
      </c>
      <c r="I983" s="246">
        <v>37440173.600000001</v>
      </c>
      <c r="J983" s="246">
        <v>0</v>
      </c>
      <c r="K983" s="246">
        <v>37440173.600000001</v>
      </c>
      <c r="L983" s="246">
        <v>25371619.010000002</v>
      </c>
      <c r="M983" s="246">
        <v>17728794.210000001</v>
      </c>
      <c r="N983" s="246">
        <v>7642824.7999999998</v>
      </c>
      <c r="O983" s="246">
        <v>236337304.86000001</v>
      </c>
      <c r="P983" s="246">
        <v>154124043.09</v>
      </c>
      <c r="Q983" s="246">
        <v>82213261.769999996</v>
      </c>
      <c r="R983" s="246">
        <v>127296260.17</v>
      </c>
      <c r="S983" s="246">
        <v>127296260.17</v>
      </c>
      <c r="T983" s="246">
        <v>0</v>
      </c>
      <c r="U983" s="237"/>
      <c r="V983" s="237"/>
      <c r="W983" s="237"/>
      <c r="X983" s="237"/>
    </row>
    <row r="984" spans="1:24" ht="15" hidden="1" customHeight="1" outlineLevel="2" x14ac:dyDescent="0.2">
      <c r="A984" s="234">
        <v>906</v>
      </c>
      <c r="B984" s="235" t="s">
        <v>1952</v>
      </c>
      <c r="C984" s="235" t="s">
        <v>2101</v>
      </c>
      <c r="D984" s="235" t="s">
        <v>2102</v>
      </c>
      <c r="E984" s="235" t="s">
        <v>2105</v>
      </c>
      <c r="F984" s="235" t="s">
        <v>2106</v>
      </c>
      <c r="G984" s="236">
        <v>80838447.200000003</v>
      </c>
      <c r="H984" s="236">
        <v>62269713.420000002</v>
      </c>
      <c r="I984" s="236">
        <v>18568733.780000001</v>
      </c>
      <c r="J984" s="236">
        <v>0</v>
      </c>
      <c r="K984" s="236">
        <v>18568733.780000001</v>
      </c>
      <c r="L984" s="236">
        <v>16594188.68</v>
      </c>
      <c r="M984" s="236">
        <v>12777621.890000001</v>
      </c>
      <c r="N984" s="236">
        <v>3816566.79</v>
      </c>
      <c r="O984" s="236">
        <v>111675026.48999999</v>
      </c>
      <c r="P984" s="236">
        <v>79085618.689999998</v>
      </c>
      <c r="Q984" s="236">
        <v>32589407.800000001</v>
      </c>
      <c r="R984" s="236">
        <v>54974708.369999997</v>
      </c>
      <c r="S984" s="236">
        <v>54974708.369999997</v>
      </c>
      <c r="T984" s="236">
        <v>0</v>
      </c>
      <c r="U984" s="237"/>
      <c r="V984" s="237"/>
      <c r="W984" s="237"/>
      <c r="X984" s="237"/>
    </row>
    <row r="985" spans="1:24" ht="15" hidden="1" customHeight="1" outlineLevel="2" x14ac:dyDescent="0.2">
      <c r="A985" s="234">
        <v>907</v>
      </c>
      <c r="B985" s="235" t="s">
        <v>1952</v>
      </c>
      <c r="C985" s="235" t="s">
        <v>2101</v>
      </c>
      <c r="D985" s="235" t="s">
        <v>2102</v>
      </c>
      <c r="E985" s="235" t="s">
        <v>2107</v>
      </c>
      <c r="F985" s="235" t="s">
        <v>2108</v>
      </c>
      <c r="G985" s="236">
        <v>73041200.079999998</v>
      </c>
      <c r="H985" s="236">
        <v>39008028.710000001</v>
      </c>
      <c r="I985" s="236">
        <v>34033171.369999997</v>
      </c>
      <c r="J985" s="236">
        <v>0</v>
      </c>
      <c r="K985" s="236">
        <v>34033171.369999997</v>
      </c>
      <c r="L985" s="236">
        <v>15019970.57</v>
      </c>
      <c r="M985" s="236">
        <v>8023452.3499999996</v>
      </c>
      <c r="N985" s="236">
        <v>6996518.2199999997</v>
      </c>
      <c r="O985" s="236">
        <v>27493132.52</v>
      </c>
      <c r="P985" s="236">
        <v>14592576.939999999</v>
      </c>
      <c r="Q985" s="236">
        <v>12900555.58</v>
      </c>
      <c r="R985" s="236">
        <v>53930245.170000002</v>
      </c>
      <c r="S985" s="236">
        <v>53930245.170000002</v>
      </c>
      <c r="T985" s="236">
        <v>1000000</v>
      </c>
      <c r="U985" s="237"/>
      <c r="V985" s="237"/>
      <c r="W985" s="237"/>
      <c r="X985" s="237"/>
    </row>
    <row r="986" spans="1:24" ht="15" hidden="1" customHeight="1" outlineLevel="2" x14ac:dyDescent="0.2">
      <c r="A986" s="234">
        <v>908</v>
      </c>
      <c r="B986" s="235" t="s">
        <v>1952</v>
      </c>
      <c r="C986" s="235" t="s">
        <v>2101</v>
      </c>
      <c r="D986" s="235" t="s">
        <v>2102</v>
      </c>
      <c r="E986" s="235" t="s">
        <v>2109</v>
      </c>
      <c r="F986" s="235" t="s">
        <v>2110</v>
      </c>
      <c r="G986" s="236">
        <v>56266946.380000003</v>
      </c>
      <c r="H986" s="236">
        <v>32904877.359999999</v>
      </c>
      <c r="I986" s="236">
        <v>23362069.02</v>
      </c>
      <c r="J986" s="236">
        <v>0</v>
      </c>
      <c r="K986" s="236">
        <v>23362069.02</v>
      </c>
      <c r="L986" s="236">
        <v>11600450.26</v>
      </c>
      <c r="M986" s="236">
        <v>6780998.4400000004</v>
      </c>
      <c r="N986" s="236">
        <v>4819451.82</v>
      </c>
      <c r="O986" s="236">
        <v>26249370.23</v>
      </c>
      <c r="P986" s="236">
        <v>15265489.199999999</v>
      </c>
      <c r="Q986" s="236">
        <v>10983881.029999999</v>
      </c>
      <c r="R986" s="236">
        <v>39165401.869999997</v>
      </c>
      <c r="S986" s="236">
        <v>39064220.219999999</v>
      </c>
      <c r="T986" s="236">
        <v>1000000</v>
      </c>
      <c r="U986" s="237"/>
      <c r="V986" s="237"/>
      <c r="W986" s="237"/>
      <c r="X986" s="237"/>
    </row>
    <row r="987" spans="1:24" ht="15" hidden="1" customHeight="1" outlineLevel="2" x14ac:dyDescent="0.2">
      <c r="A987" s="234">
        <v>909</v>
      </c>
      <c r="B987" s="235" t="s">
        <v>1952</v>
      </c>
      <c r="C987" s="235" t="s">
        <v>2101</v>
      </c>
      <c r="D987" s="235" t="s">
        <v>2102</v>
      </c>
      <c r="E987" s="235" t="s">
        <v>2111</v>
      </c>
      <c r="F987" s="235" t="s">
        <v>2112</v>
      </c>
      <c r="G987" s="236">
        <v>86476290.840000004</v>
      </c>
      <c r="H987" s="236">
        <v>45932369.32</v>
      </c>
      <c r="I987" s="236">
        <v>40543921.520000003</v>
      </c>
      <c r="J987" s="236">
        <v>0</v>
      </c>
      <c r="K987" s="236">
        <v>40543921.520000003</v>
      </c>
      <c r="L987" s="236">
        <v>17780458.710000001</v>
      </c>
      <c r="M987" s="236">
        <v>9441173.2899999991</v>
      </c>
      <c r="N987" s="236">
        <v>8339285.4199999999</v>
      </c>
      <c r="O987" s="236">
        <v>43997680.43</v>
      </c>
      <c r="P987" s="236">
        <v>23237392.390000001</v>
      </c>
      <c r="Q987" s="236">
        <v>20760288.039999999</v>
      </c>
      <c r="R987" s="236">
        <v>69643494.980000004</v>
      </c>
      <c r="S987" s="236">
        <v>69643494.980000004</v>
      </c>
      <c r="T987" s="236">
        <v>0</v>
      </c>
      <c r="U987" s="237"/>
      <c r="V987" s="237"/>
      <c r="W987" s="237"/>
      <c r="X987" s="237"/>
    </row>
    <row r="988" spans="1:24" ht="15" hidden="1" customHeight="1" outlineLevel="2" x14ac:dyDescent="0.2">
      <c r="A988" s="234">
        <v>910</v>
      </c>
      <c r="B988" s="235" t="s">
        <v>1952</v>
      </c>
      <c r="C988" s="235" t="s">
        <v>2101</v>
      </c>
      <c r="D988" s="235" t="s">
        <v>2102</v>
      </c>
      <c r="E988" s="235" t="s">
        <v>2113</v>
      </c>
      <c r="F988" s="235" t="s">
        <v>2114</v>
      </c>
      <c r="G988" s="236">
        <v>70744813.790000007</v>
      </c>
      <c r="H988" s="236">
        <v>34630104.899999999</v>
      </c>
      <c r="I988" s="236">
        <v>36114708.890000001</v>
      </c>
      <c r="J988" s="236">
        <v>0</v>
      </c>
      <c r="K988" s="236">
        <v>36114708.890000001</v>
      </c>
      <c r="L988" s="236">
        <v>14585324.890000001</v>
      </c>
      <c r="M988" s="236">
        <v>7138661.9800000004</v>
      </c>
      <c r="N988" s="236">
        <v>7446662.9100000001</v>
      </c>
      <c r="O988" s="236">
        <v>38970479.579999998</v>
      </c>
      <c r="P988" s="236">
        <v>18985803.120000001</v>
      </c>
      <c r="Q988" s="236">
        <v>19984676.460000001</v>
      </c>
      <c r="R988" s="236">
        <v>63546048.259999998</v>
      </c>
      <c r="S988" s="236">
        <v>62478523.649999999</v>
      </c>
      <c r="T988" s="236">
        <v>0</v>
      </c>
      <c r="U988" s="237"/>
      <c r="V988" s="237"/>
      <c r="W988" s="237"/>
      <c r="X988" s="237"/>
    </row>
    <row r="989" spans="1:24" ht="15" hidden="1" customHeight="1" outlineLevel="2" x14ac:dyDescent="0.2">
      <c r="A989" s="234">
        <v>911</v>
      </c>
      <c r="B989" s="235" t="s">
        <v>1952</v>
      </c>
      <c r="C989" s="235" t="s">
        <v>2101</v>
      </c>
      <c r="D989" s="235" t="s">
        <v>2102</v>
      </c>
      <c r="E989" s="235" t="s">
        <v>2115</v>
      </c>
      <c r="F989" s="235" t="s">
        <v>2116</v>
      </c>
      <c r="G989" s="236">
        <v>45712649.590000004</v>
      </c>
      <c r="H989" s="236">
        <v>24040186.75</v>
      </c>
      <c r="I989" s="236">
        <v>21672462.84</v>
      </c>
      <c r="J989" s="236">
        <v>0</v>
      </c>
      <c r="K989" s="236">
        <v>21672462.84</v>
      </c>
      <c r="L989" s="236">
        <v>9417200.5500000007</v>
      </c>
      <c r="M989" s="236">
        <v>4954017.8099999996</v>
      </c>
      <c r="N989" s="236">
        <v>4463182.74</v>
      </c>
      <c r="O989" s="236">
        <v>18854562.870000001</v>
      </c>
      <c r="P989" s="236">
        <v>9830386.4399999995</v>
      </c>
      <c r="Q989" s="236">
        <v>9024176.4299999997</v>
      </c>
      <c r="R989" s="236">
        <v>35159822.009999998</v>
      </c>
      <c r="S989" s="236">
        <v>35159822.009999998</v>
      </c>
      <c r="T989" s="236">
        <v>1000000</v>
      </c>
      <c r="U989" s="237"/>
      <c r="V989" s="237"/>
      <c r="W989" s="237"/>
      <c r="X989" s="237"/>
    </row>
    <row r="990" spans="1:24" ht="15" hidden="1" customHeight="1" outlineLevel="2" x14ac:dyDescent="0.2">
      <c r="A990" s="234">
        <v>912</v>
      </c>
      <c r="B990" s="235" t="s">
        <v>1952</v>
      </c>
      <c r="C990" s="235" t="s">
        <v>2101</v>
      </c>
      <c r="D990" s="235" t="s">
        <v>2102</v>
      </c>
      <c r="E990" s="235" t="s">
        <v>2117</v>
      </c>
      <c r="F990" s="235" t="s">
        <v>2118</v>
      </c>
      <c r="G990" s="236">
        <v>55534939.409999996</v>
      </c>
      <c r="H990" s="236">
        <v>32997327.969999999</v>
      </c>
      <c r="I990" s="236">
        <v>22537611.440000001</v>
      </c>
      <c r="J990" s="236">
        <v>0</v>
      </c>
      <c r="K990" s="236">
        <v>22537611.440000001</v>
      </c>
      <c r="L990" s="236">
        <v>11449533.77</v>
      </c>
      <c r="M990" s="236">
        <v>6802802.0999999996</v>
      </c>
      <c r="N990" s="236">
        <v>4646731.67</v>
      </c>
      <c r="O990" s="236">
        <v>17049684.23</v>
      </c>
      <c r="P990" s="236">
        <v>10037247.93</v>
      </c>
      <c r="Q990" s="236">
        <v>7012436.2999999998</v>
      </c>
      <c r="R990" s="236">
        <v>34196779.409999996</v>
      </c>
      <c r="S990" s="236">
        <v>31420997.809999999</v>
      </c>
      <c r="T990" s="236">
        <v>4000000</v>
      </c>
      <c r="U990" s="237"/>
      <c r="V990" s="237"/>
      <c r="W990" s="237"/>
      <c r="X990" s="237"/>
    </row>
    <row r="991" spans="1:24" s="247" customFormat="1" ht="15" hidden="1" customHeight="1" outlineLevel="2" x14ac:dyDescent="0.2">
      <c r="A991" s="234">
        <v>913</v>
      </c>
      <c r="B991" s="235" t="s">
        <v>1952</v>
      </c>
      <c r="C991" s="235" t="s">
        <v>2101</v>
      </c>
      <c r="D991" s="235" t="s">
        <v>2102</v>
      </c>
      <c r="E991" s="235" t="s">
        <v>2119</v>
      </c>
      <c r="F991" s="235" t="s">
        <v>2120</v>
      </c>
      <c r="G991" s="236">
        <v>41215659.43</v>
      </c>
      <c r="H991" s="236">
        <v>21370939.57</v>
      </c>
      <c r="I991" s="236">
        <v>19844719.859999999</v>
      </c>
      <c r="J991" s="236">
        <v>0</v>
      </c>
      <c r="K991" s="236">
        <v>19844719.859999999</v>
      </c>
      <c r="L991" s="236">
        <v>8396347.6099999994</v>
      </c>
      <c r="M991" s="236">
        <v>4352297.04</v>
      </c>
      <c r="N991" s="236">
        <v>4044050.57</v>
      </c>
      <c r="O991" s="236">
        <v>18377232.170000002</v>
      </c>
      <c r="P991" s="236">
        <v>9461056.3900000006</v>
      </c>
      <c r="Q991" s="236">
        <v>8916175.7799999993</v>
      </c>
      <c r="R991" s="236">
        <v>32804946.210000001</v>
      </c>
      <c r="S991" s="236">
        <v>32804946.210000001</v>
      </c>
      <c r="T991" s="236">
        <v>3000000</v>
      </c>
    </row>
    <row r="992" spans="1:24" ht="15" hidden="1" customHeight="1" outlineLevel="2" x14ac:dyDescent="0.2">
      <c r="A992" s="234">
        <v>914</v>
      </c>
      <c r="B992" s="235" t="s">
        <v>1952</v>
      </c>
      <c r="C992" s="235" t="s">
        <v>2101</v>
      </c>
      <c r="D992" s="235" t="s">
        <v>2102</v>
      </c>
      <c r="E992" s="235" t="s">
        <v>2121</v>
      </c>
      <c r="F992" s="235" t="s">
        <v>2122</v>
      </c>
      <c r="G992" s="236">
        <v>60317478.229999997</v>
      </c>
      <c r="H992" s="236">
        <v>34932676.049999997</v>
      </c>
      <c r="I992" s="236">
        <v>25384802.18</v>
      </c>
      <c r="J992" s="236">
        <v>0</v>
      </c>
      <c r="K992" s="236">
        <v>25384802.18</v>
      </c>
      <c r="L992" s="236">
        <v>12412164.960000001</v>
      </c>
      <c r="M992" s="236">
        <v>7186815.21</v>
      </c>
      <c r="N992" s="236">
        <v>5225349.75</v>
      </c>
      <c r="O992" s="236">
        <v>14650439.57</v>
      </c>
      <c r="P992" s="236">
        <v>8456266.7400000002</v>
      </c>
      <c r="Q992" s="236">
        <v>6194172.8300000001</v>
      </c>
      <c r="R992" s="236">
        <v>36804324.759999998</v>
      </c>
      <c r="S992" s="236">
        <v>36804324.759999998</v>
      </c>
      <c r="T992" s="236">
        <v>1000000</v>
      </c>
    </row>
    <row r="993" spans="1:20" ht="15" hidden="1" customHeight="1" outlineLevel="2" x14ac:dyDescent="0.2">
      <c r="A993" s="234">
        <v>915</v>
      </c>
      <c r="B993" s="235" t="s">
        <v>1952</v>
      </c>
      <c r="C993" s="235" t="s">
        <v>2101</v>
      </c>
      <c r="D993" s="235" t="s">
        <v>2102</v>
      </c>
      <c r="E993" s="235" t="s">
        <v>2123</v>
      </c>
      <c r="F993" s="235" t="s">
        <v>2124</v>
      </c>
      <c r="G993" s="236">
        <v>46184505.310000002</v>
      </c>
      <c r="H993" s="236">
        <v>25197417.02</v>
      </c>
      <c r="I993" s="236">
        <v>20987088.289999999</v>
      </c>
      <c r="J993" s="236">
        <v>0</v>
      </c>
      <c r="K993" s="236">
        <v>20987088.289999999</v>
      </c>
      <c r="L993" s="236">
        <v>9506503.7100000009</v>
      </c>
      <c r="M993" s="236">
        <v>5186766.88</v>
      </c>
      <c r="N993" s="236">
        <v>4319736.83</v>
      </c>
      <c r="O993" s="236">
        <v>17385721.280000001</v>
      </c>
      <c r="P993" s="236">
        <v>9422162.0999999996</v>
      </c>
      <c r="Q993" s="236">
        <v>7963559.1799999997</v>
      </c>
      <c r="R993" s="236">
        <v>33270384.300000001</v>
      </c>
      <c r="S993" s="236">
        <v>33270384.300000001</v>
      </c>
      <c r="T993" s="236">
        <v>5000000</v>
      </c>
    </row>
    <row r="994" spans="1:20" ht="15" hidden="1" customHeight="1" outlineLevel="2" x14ac:dyDescent="0.2">
      <c r="A994" s="234">
        <v>916</v>
      </c>
      <c r="B994" s="235" t="s">
        <v>1952</v>
      </c>
      <c r="C994" s="235" t="s">
        <v>2101</v>
      </c>
      <c r="D994" s="235" t="s">
        <v>2102</v>
      </c>
      <c r="E994" s="235" t="s">
        <v>2125</v>
      </c>
      <c r="F994" s="235" t="s">
        <v>2126</v>
      </c>
      <c r="G994" s="236">
        <v>46868028.890000001</v>
      </c>
      <c r="H994" s="236">
        <v>26469738.120000001</v>
      </c>
      <c r="I994" s="236">
        <v>20398290.77</v>
      </c>
      <c r="J994" s="236">
        <v>0</v>
      </c>
      <c r="K994" s="236">
        <v>20398290.77</v>
      </c>
      <c r="L994" s="236">
        <v>9651765.6099999994</v>
      </c>
      <c r="M994" s="236">
        <v>5452400.3899999997</v>
      </c>
      <c r="N994" s="236">
        <v>4199365.22</v>
      </c>
      <c r="O994" s="236">
        <v>15484686.82</v>
      </c>
      <c r="P994" s="236">
        <v>8706776.4900000002</v>
      </c>
      <c r="Q994" s="236">
        <v>6777910.3300000001</v>
      </c>
      <c r="R994" s="236">
        <v>31375566.32</v>
      </c>
      <c r="S994" s="236">
        <v>31375566.32</v>
      </c>
      <c r="T994" s="236">
        <v>4000000</v>
      </c>
    </row>
    <row r="995" spans="1:20" ht="15" hidden="1" customHeight="1" outlineLevel="2" x14ac:dyDescent="0.2">
      <c r="A995" s="234">
        <v>917</v>
      </c>
      <c r="B995" s="235" t="s">
        <v>1952</v>
      </c>
      <c r="C995" s="235" t="s">
        <v>2101</v>
      </c>
      <c r="D995" s="235" t="s">
        <v>2102</v>
      </c>
      <c r="E995" s="235" t="s">
        <v>2127</v>
      </c>
      <c r="F995" s="235" t="s">
        <v>2128</v>
      </c>
      <c r="G995" s="236">
        <v>50673768.450000003</v>
      </c>
      <c r="H995" s="236">
        <v>29810595.260000002</v>
      </c>
      <c r="I995" s="236">
        <v>20863173.190000001</v>
      </c>
      <c r="J995" s="236">
        <v>0</v>
      </c>
      <c r="K995" s="236">
        <v>20863173.190000001</v>
      </c>
      <c r="L995" s="236">
        <v>10428343.369999999</v>
      </c>
      <c r="M995" s="236">
        <v>6135225.1699999999</v>
      </c>
      <c r="N995" s="236">
        <v>4293118.2</v>
      </c>
      <c r="O995" s="236">
        <v>20261317.91</v>
      </c>
      <c r="P995" s="236">
        <v>11873549.57</v>
      </c>
      <c r="Q995" s="236">
        <v>8387768.3399999999</v>
      </c>
      <c r="R995" s="236">
        <v>33544059.73</v>
      </c>
      <c r="S995" s="236">
        <v>33544059.73</v>
      </c>
      <c r="T995" s="236">
        <v>4000000</v>
      </c>
    </row>
    <row r="996" spans="1:20" ht="15" hidden="1" customHeight="1" outlineLevel="1" x14ac:dyDescent="0.2">
      <c r="A996" s="239"/>
      <c r="B996" s="240"/>
      <c r="C996" s="248"/>
      <c r="D996" s="242" t="s">
        <v>2129</v>
      </c>
      <c r="E996" s="240"/>
      <c r="F996" s="240"/>
      <c r="G996" s="243">
        <f t="shared" ref="G996:T996" si="75">SUBTOTAL(9,G983:G995)</f>
        <v>0</v>
      </c>
      <c r="H996" s="243">
        <f t="shared" si="75"/>
        <v>0</v>
      </c>
      <c r="I996" s="243">
        <f t="shared" si="75"/>
        <v>0</v>
      </c>
      <c r="J996" s="243">
        <f t="shared" si="75"/>
        <v>0</v>
      </c>
      <c r="K996" s="243">
        <f t="shared" si="75"/>
        <v>0</v>
      </c>
      <c r="L996" s="243">
        <f t="shared" si="75"/>
        <v>0</v>
      </c>
      <c r="M996" s="243">
        <f t="shared" si="75"/>
        <v>0</v>
      </c>
      <c r="N996" s="243">
        <f t="shared" si="75"/>
        <v>0</v>
      </c>
      <c r="O996" s="243">
        <f t="shared" si="75"/>
        <v>0</v>
      </c>
      <c r="P996" s="243">
        <f t="shared" si="75"/>
        <v>0</v>
      </c>
      <c r="Q996" s="243">
        <f t="shared" si="75"/>
        <v>0</v>
      </c>
      <c r="R996" s="243">
        <f t="shared" si="75"/>
        <v>0</v>
      </c>
      <c r="S996" s="243">
        <f t="shared" si="75"/>
        <v>0</v>
      </c>
      <c r="T996" s="243">
        <f t="shared" si="75"/>
        <v>0</v>
      </c>
    </row>
    <row r="997" spans="1:20" ht="15" customHeight="1" collapsed="1" x14ac:dyDescent="0.2">
      <c r="A997" s="239"/>
      <c r="B997" s="240"/>
      <c r="C997" s="248"/>
      <c r="D997" s="242" t="s">
        <v>2130</v>
      </c>
      <c r="E997" s="240"/>
      <c r="F997" s="240"/>
      <c r="G997" s="243">
        <f t="shared" ref="G997:S997" si="76">SUBTOTAL(9,G4:G995)</f>
        <v>774399692.06000006</v>
      </c>
      <c r="H997" s="243">
        <f t="shared" si="76"/>
        <v>468758615.29000008</v>
      </c>
      <c r="I997" s="243">
        <f t="shared" si="76"/>
        <v>305641076.76999998</v>
      </c>
      <c r="J997" s="243">
        <f t="shared" si="76"/>
        <v>34000000</v>
      </c>
      <c r="K997" s="243">
        <f t="shared" si="76"/>
        <v>271641076.76999998</v>
      </c>
      <c r="L997" s="243">
        <f t="shared" si="76"/>
        <v>148843907.31999999</v>
      </c>
      <c r="M997" s="243">
        <f t="shared" si="76"/>
        <v>90087453.260000005</v>
      </c>
      <c r="N997" s="243">
        <f t="shared" si="76"/>
        <v>58756454.060000002</v>
      </c>
      <c r="O997" s="243">
        <f t="shared" si="76"/>
        <v>526380891.31</v>
      </c>
      <c r="P997" s="243">
        <f t="shared" si="76"/>
        <v>308439750.45000005</v>
      </c>
      <c r="Q997" s="243">
        <f t="shared" si="76"/>
        <v>217941140.86000007</v>
      </c>
      <c r="R997" s="243">
        <f t="shared" si="76"/>
        <v>582338671.68999994</v>
      </c>
      <c r="S997" s="243">
        <f t="shared" si="76"/>
        <v>577340989.66999996</v>
      </c>
      <c r="T997" s="243">
        <f>SUBTOTAL(9,T4:T995)</f>
        <v>32733860.170000002</v>
      </c>
    </row>
    <row r="998" spans="1:20" x14ac:dyDescent="0.2">
      <c r="G998" s="250"/>
      <c r="H998" s="250"/>
      <c r="I998" s="250"/>
      <c r="J998" s="250"/>
      <c r="K998" s="250"/>
      <c r="L998" s="250"/>
      <c r="M998" s="250"/>
      <c r="N998" s="250"/>
      <c r="O998" s="250"/>
      <c r="P998" s="250"/>
      <c r="Q998" s="250"/>
      <c r="R998" s="250"/>
      <c r="S998" s="250"/>
      <c r="T998" s="250"/>
    </row>
    <row r="999" spans="1:20" x14ac:dyDescent="0.2">
      <c r="G999" s="237"/>
      <c r="H999" s="237"/>
      <c r="I999" s="237"/>
      <c r="J999" s="237"/>
      <c r="K999" s="237"/>
      <c r="L999" s="237"/>
      <c r="M999" s="237"/>
      <c r="N999" s="237"/>
      <c r="O999" s="237"/>
      <c r="P999" s="237"/>
      <c r="Q999" s="237"/>
      <c r="R999" s="237"/>
      <c r="S999" s="237"/>
      <c r="T999" s="358">
        <f>+J997-T997</f>
        <v>1266139.8299999982</v>
      </c>
    </row>
  </sheetData>
  <autoFilter ref="A3:X996">
    <filterColumn colId="3">
      <filters>
        <filter val="พระนครศรีอยุธยา"/>
      </filters>
    </filterColumn>
  </autoFilter>
  <mergeCells count="1">
    <mergeCell ref="G1:R1"/>
  </mergeCells>
  <printOptions horizontalCentered="1"/>
  <pageMargins left="0" right="0" top="0.74803149606299213" bottom="0.74803149606299213" header="0.31496062992125984" footer="0.31496062992125984"/>
  <pageSetup paperSize="5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defaultRowHeight="21" x14ac:dyDescent="0.35"/>
  <cols>
    <col min="1" max="1" width="20.25" style="133" customWidth="1"/>
    <col min="2" max="4" width="15.375" style="134" customWidth="1"/>
    <col min="5" max="5" width="14.5" style="134" hidden="1" customWidth="1"/>
    <col min="6" max="6" width="15.25" style="135" bestFit="1" customWidth="1"/>
    <col min="7" max="7" width="15.25" style="135" customWidth="1"/>
    <col min="8" max="8" width="14.375" style="135" hidden="1" customWidth="1"/>
    <col min="9" max="9" width="14.375" style="133" bestFit="1" customWidth="1"/>
    <col min="10" max="16384" width="9" style="133"/>
  </cols>
  <sheetData>
    <row r="1" spans="1:9" x14ac:dyDescent="0.35">
      <c r="A1" s="450" t="s">
        <v>2266</v>
      </c>
      <c r="B1" s="260">
        <v>242905</v>
      </c>
    </row>
    <row r="2" spans="1:9" s="136" customFormat="1" ht="105" x14ac:dyDescent="0.35">
      <c r="A2" s="450"/>
      <c r="B2" s="462" t="s">
        <v>2264</v>
      </c>
      <c r="C2" s="255" t="s">
        <v>2263</v>
      </c>
      <c r="D2" s="255" t="s">
        <v>2260</v>
      </c>
      <c r="E2" s="452" t="s">
        <v>2136</v>
      </c>
      <c r="F2" s="455" t="s">
        <v>2261</v>
      </c>
      <c r="G2" s="254" t="s">
        <v>2262</v>
      </c>
      <c r="H2" s="459" t="s">
        <v>2138</v>
      </c>
      <c r="I2" s="457" t="s">
        <v>2265</v>
      </c>
    </row>
    <row r="3" spans="1:9" s="136" customFormat="1" x14ac:dyDescent="0.35">
      <c r="A3" s="451"/>
      <c r="B3" s="463"/>
      <c r="C3" s="256"/>
      <c r="D3" s="256"/>
      <c r="E3" s="453"/>
      <c r="F3" s="456"/>
      <c r="G3" s="258"/>
      <c r="H3" s="460"/>
      <c r="I3" s="458"/>
    </row>
    <row r="4" spans="1:9" x14ac:dyDescent="0.35">
      <c r="A4" s="137" t="s">
        <v>0</v>
      </c>
      <c r="B4" s="194"/>
      <c r="C4" s="257"/>
      <c r="D4" s="257"/>
      <c r="E4" s="454"/>
      <c r="F4" s="138"/>
      <c r="G4" s="259"/>
      <c r="H4" s="461"/>
      <c r="I4" s="139"/>
    </row>
    <row r="5" spans="1:9" ht="22.5" x14ac:dyDescent="0.35">
      <c r="A5" s="147" t="s">
        <v>93</v>
      </c>
      <c r="B5" s="131">
        <v>5230280</v>
      </c>
      <c r="C5" s="131">
        <v>1141760</v>
      </c>
      <c r="D5" s="131">
        <v>31885197.75</v>
      </c>
      <c r="E5" s="132">
        <f t="shared" ref="E5:E19" si="0">SUM(B5:D5)</f>
        <v>38257237.75</v>
      </c>
      <c r="F5" s="262">
        <v>558000</v>
      </c>
      <c r="G5" s="262">
        <v>48277378.909999996</v>
      </c>
      <c r="H5" s="148">
        <f>SUM(F5:G5)</f>
        <v>48835378.909999996</v>
      </c>
      <c r="I5" s="141">
        <f>+E5+H5</f>
        <v>87092616.659999996</v>
      </c>
    </row>
    <row r="6" spans="1:9" x14ac:dyDescent="0.35">
      <c r="A6" s="147" t="s">
        <v>96</v>
      </c>
      <c r="B6" s="131">
        <v>1042920</v>
      </c>
      <c r="C6" s="131">
        <v>270440</v>
      </c>
      <c r="D6" s="131">
        <v>6678585</v>
      </c>
      <c r="E6" s="132">
        <f t="shared" si="0"/>
        <v>7991945</v>
      </c>
      <c r="F6" s="140">
        <v>141000</v>
      </c>
      <c r="G6" s="140">
        <v>24464205.600000001</v>
      </c>
      <c r="H6" s="148">
        <f t="shared" ref="H6:H19" si="1">SUM(F6:G6)</f>
        <v>24605205.600000001</v>
      </c>
      <c r="I6" s="141">
        <f t="shared" ref="I6:I19" si="2">+E6+H6</f>
        <v>32597150.600000001</v>
      </c>
    </row>
    <row r="7" spans="1:9" x14ac:dyDescent="0.35">
      <c r="A7" s="147" t="s">
        <v>98</v>
      </c>
      <c r="B7" s="131">
        <v>1001960</v>
      </c>
      <c r="C7" s="131">
        <v>261120</v>
      </c>
      <c r="D7" s="131">
        <v>5668751</v>
      </c>
      <c r="E7" s="132">
        <f t="shared" si="0"/>
        <v>6931831</v>
      </c>
      <c r="F7" s="140">
        <v>12000</v>
      </c>
      <c r="G7" s="140">
        <v>12891447.859999998</v>
      </c>
      <c r="H7" s="148">
        <f t="shared" si="1"/>
        <v>12903447.859999998</v>
      </c>
      <c r="I7" s="141">
        <f t="shared" si="2"/>
        <v>19835278.859999999</v>
      </c>
    </row>
    <row r="8" spans="1:9" x14ac:dyDescent="0.35">
      <c r="A8" s="147" t="s">
        <v>2137</v>
      </c>
      <c r="B8" s="131">
        <v>1015320</v>
      </c>
      <c r="C8" s="131">
        <v>225600</v>
      </c>
      <c r="D8" s="131">
        <v>2705930</v>
      </c>
      <c r="E8" s="132">
        <f t="shared" si="0"/>
        <v>3946850</v>
      </c>
      <c r="F8" s="140">
        <v>168000</v>
      </c>
      <c r="G8" s="140">
        <v>16697085.700000001</v>
      </c>
      <c r="H8" s="148">
        <f t="shared" si="1"/>
        <v>16865085.700000003</v>
      </c>
      <c r="I8" s="141">
        <f t="shared" si="2"/>
        <v>20811935.700000003</v>
      </c>
    </row>
    <row r="9" spans="1:9" x14ac:dyDescent="0.35">
      <c r="A9" s="147" t="s">
        <v>102</v>
      </c>
      <c r="B9" s="131">
        <v>745800</v>
      </c>
      <c r="C9" s="131">
        <v>139360</v>
      </c>
      <c r="D9" s="131">
        <f>2332090+450</f>
        <v>2332540</v>
      </c>
      <c r="E9" s="132">
        <f t="shared" si="0"/>
        <v>3217700</v>
      </c>
      <c r="F9" s="140">
        <v>51000</v>
      </c>
      <c r="G9" s="140">
        <v>9178247.1899999995</v>
      </c>
      <c r="H9" s="148">
        <f>SUM(F9:F9)</f>
        <v>51000</v>
      </c>
      <c r="I9" s="141">
        <f t="shared" si="2"/>
        <v>3268700</v>
      </c>
    </row>
    <row r="10" spans="1:9" x14ac:dyDescent="0.35">
      <c r="A10" s="147" t="s">
        <v>104</v>
      </c>
      <c r="B10" s="131">
        <v>496400</v>
      </c>
      <c r="C10" s="131">
        <v>108760</v>
      </c>
      <c r="D10" s="131">
        <v>103430</v>
      </c>
      <c r="E10" s="132">
        <f t="shared" si="0"/>
        <v>708590</v>
      </c>
      <c r="F10" s="140">
        <v>96000</v>
      </c>
      <c r="G10" s="140">
        <v>3869893.5300000003</v>
      </c>
      <c r="H10" s="148">
        <f t="shared" si="1"/>
        <v>3965893.5300000003</v>
      </c>
      <c r="I10" s="141">
        <f t="shared" si="2"/>
        <v>4674483.53</v>
      </c>
    </row>
    <row r="11" spans="1:9" x14ac:dyDescent="0.35">
      <c r="A11" s="147" t="s">
        <v>106</v>
      </c>
      <c r="B11" s="131">
        <v>2297640</v>
      </c>
      <c r="C11" s="131">
        <v>349800</v>
      </c>
      <c r="D11" s="131">
        <v>20112600</v>
      </c>
      <c r="E11" s="132">
        <f t="shared" si="0"/>
        <v>22760040</v>
      </c>
      <c r="F11" s="140">
        <v>186000</v>
      </c>
      <c r="G11" s="140">
        <v>68266852.280000001</v>
      </c>
      <c r="H11" s="148">
        <f t="shared" si="1"/>
        <v>68452852.280000001</v>
      </c>
      <c r="I11" s="141">
        <f t="shared" si="2"/>
        <v>91212892.280000001</v>
      </c>
    </row>
    <row r="12" spans="1:9" x14ac:dyDescent="0.35">
      <c r="A12" s="147" t="s">
        <v>108</v>
      </c>
      <c r="B12" s="131">
        <v>923880</v>
      </c>
      <c r="C12" s="131">
        <v>303320</v>
      </c>
      <c r="D12" s="131">
        <v>1803110</v>
      </c>
      <c r="E12" s="132">
        <f t="shared" si="0"/>
        <v>3030310</v>
      </c>
      <c r="F12" s="140">
        <v>84000</v>
      </c>
      <c r="G12" s="140">
        <v>5997301.3400000008</v>
      </c>
      <c r="H12" s="148">
        <f t="shared" si="1"/>
        <v>6081301.3400000008</v>
      </c>
      <c r="I12" s="141">
        <f t="shared" si="2"/>
        <v>9111611.3399999999</v>
      </c>
    </row>
    <row r="13" spans="1:9" x14ac:dyDescent="0.35">
      <c r="A13" s="147" t="s">
        <v>110</v>
      </c>
      <c r="B13" s="261">
        <v>756480</v>
      </c>
      <c r="C13" s="261">
        <v>158360</v>
      </c>
      <c r="D13" s="261">
        <v>3294040</v>
      </c>
      <c r="E13" s="132">
        <f t="shared" si="0"/>
        <v>4208880</v>
      </c>
      <c r="F13" s="140">
        <v>156000</v>
      </c>
      <c r="G13" s="140">
        <v>7613664.6200000001</v>
      </c>
      <c r="H13" s="148">
        <f t="shared" si="1"/>
        <v>7769664.6200000001</v>
      </c>
      <c r="I13" s="141">
        <f t="shared" si="2"/>
        <v>11978544.620000001</v>
      </c>
    </row>
    <row r="14" spans="1:9" x14ac:dyDescent="0.35">
      <c r="A14" s="147" t="s">
        <v>112</v>
      </c>
      <c r="B14" s="261">
        <v>711000</v>
      </c>
      <c r="C14" s="261">
        <v>108640</v>
      </c>
      <c r="D14" s="261">
        <v>1857685</v>
      </c>
      <c r="E14" s="132">
        <f t="shared" si="0"/>
        <v>2677325</v>
      </c>
      <c r="F14" s="140">
        <v>123000</v>
      </c>
      <c r="G14" s="140">
        <v>10703382.99</v>
      </c>
      <c r="H14" s="148">
        <f t="shared" si="1"/>
        <v>10826382.99</v>
      </c>
      <c r="I14" s="141">
        <f t="shared" si="2"/>
        <v>13503707.99</v>
      </c>
    </row>
    <row r="15" spans="1:9" x14ac:dyDescent="0.35">
      <c r="A15" s="147" t="s">
        <v>114</v>
      </c>
      <c r="B15" s="261">
        <v>1245440</v>
      </c>
      <c r="C15" s="261">
        <v>179360</v>
      </c>
      <c r="D15" s="261">
        <v>3180640</v>
      </c>
      <c r="E15" s="132">
        <f t="shared" si="0"/>
        <v>4605440</v>
      </c>
      <c r="F15" s="140">
        <v>18000</v>
      </c>
      <c r="G15" s="140">
        <v>11417281.439999999</v>
      </c>
      <c r="H15" s="148">
        <f t="shared" si="1"/>
        <v>11435281.439999999</v>
      </c>
      <c r="I15" s="141">
        <f t="shared" si="2"/>
        <v>16040721.439999999</v>
      </c>
    </row>
    <row r="16" spans="1:9" x14ac:dyDescent="0.35">
      <c r="A16" s="147" t="s">
        <v>116</v>
      </c>
      <c r="B16" s="261">
        <v>1352320</v>
      </c>
      <c r="C16" s="261">
        <v>866400</v>
      </c>
      <c r="D16" s="261">
        <v>4647726</v>
      </c>
      <c r="E16" s="132">
        <f t="shared" si="0"/>
        <v>6866446</v>
      </c>
      <c r="F16" s="140">
        <v>102000</v>
      </c>
      <c r="G16" s="140">
        <f>36906544.74+18000</f>
        <v>36924544.740000002</v>
      </c>
      <c r="H16" s="148">
        <f t="shared" si="1"/>
        <v>37026544.740000002</v>
      </c>
      <c r="I16" s="141">
        <f t="shared" si="2"/>
        <v>43892990.740000002</v>
      </c>
    </row>
    <row r="17" spans="1:9" x14ac:dyDescent="0.35">
      <c r="A17" s="147" t="s">
        <v>118</v>
      </c>
      <c r="B17" s="261">
        <v>364800</v>
      </c>
      <c r="C17" s="261">
        <v>61560</v>
      </c>
      <c r="D17" s="261">
        <v>819100</v>
      </c>
      <c r="E17" s="132">
        <f t="shared" si="0"/>
        <v>1245460</v>
      </c>
      <c r="F17" s="140">
        <v>54000</v>
      </c>
      <c r="G17" s="140">
        <v>1949561.37</v>
      </c>
      <c r="H17" s="148">
        <f t="shared" si="1"/>
        <v>2003561.37</v>
      </c>
      <c r="I17" s="141">
        <f t="shared" si="2"/>
        <v>3249021.37</v>
      </c>
    </row>
    <row r="18" spans="1:9" x14ac:dyDescent="0.35">
      <c r="A18" s="147" t="s">
        <v>120</v>
      </c>
      <c r="B18" s="261">
        <v>3911640</v>
      </c>
      <c r="C18" s="261">
        <v>2268320</v>
      </c>
      <c r="D18" s="261">
        <v>21397510</v>
      </c>
      <c r="E18" s="132">
        <f t="shared" si="0"/>
        <v>27577470</v>
      </c>
      <c r="F18" s="140">
        <v>282000</v>
      </c>
      <c r="G18" s="140">
        <v>25543172.739999998</v>
      </c>
      <c r="H18" s="148">
        <f t="shared" si="1"/>
        <v>25825172.739999998</v>
      </c>
      <c r="I18" s="141">
        <f t="shared" si="2"/>
        <v>53402642.739999995</v>
      </c>
    </row>
    <row r="19" spans="1:9" x14ac:dyDescent="0.35">
      <c r="A19" s="147" t="s">
        <v>122</v>
      </c>
      <c r="B19" s="261">
        <v>297880</v>
      </c>
      <c r="C19" s="261">
        <v>79280</v>
      </c>
      <c r="D19" s="261">
        <v>1170500</v>
      </c>
      <c r="E19" s="132">
        <f t="shared" si="0"/>
        <v>1547660</v>
      </c>
      <c r="F19" s="140">
        <v>75000</v>
      </c>
      <c r="G19" s="140">
        <v>6155355.2700000005</v>
      </c>
      <c r="H19" s="148">
        <f t="shared" si="1"/>
        <v>6230355.2700000005</v>
      </c>
      <c r="I19" s="141">
        <f t="shared" si="2"/>
        <v>7778015.2700000005</v>
      </c>
    </row>
    <row r="20" spans="1:9" x14ac:dyDescent="0.35">
      <c r="A20" s="147" t="s">
        <v>124</v>
      </c>
      <c r="B20" s="261">
        <v>3911640</v>
      </c>
      <c r="C20" s="261">
        <v>2268320</v>
      </c>
      <c r="D20" s="261">
        <v>21397510</v>
      </c>
      <c r="E20" s="132">
        <f>SUM(B20:D20)</f>
        <v>27577470</v>
      </c>
      <c r="F20" s="140">
        <v>282000</v>
      </c>
      <c r="G20" s="140">
        <v>25543172.739999998</v>
      </c>
      <c r="H20" s="148">
        <f>SUM(F20:G20)</f>
        <v>25825172.739999998</v>
      </c>
      <c r="I20" s="141">
        <f>+E20+H20</f>
        <v>53402642.739999995</v>
      </c>
    </row>
    <row r="21" spans="1:9" x14ac:dyDescent="0.35">
      <c r="B21" s="182">
        <f>SUM(B5:B20)</f>
        <v>25305400</v>
      </c>
      <c r="C21" s="182">
        <f>SUM(C5:C20)</f>
        <v>8790400</v>
      </c>
      <c r="D21" s="182">
        <f>SUM(D5:D20)</f>
        <v>129054854.75</v>
      </c>
      <c r="E21" s="132">
        <f>SUM(B21:D21)</f>
        <v>163150654.75</v>
      </c>
      <c r="F21" s="183">
        <f>SUM(F5:F20)</f>
        <v>2388000</v>
      </c>
      <c r="G21" s="183">
        <f>SUM(G5:G20)</f>
        <v>315492548.31999999</v>
      </c>
      <c r="H21" s="148">
        <f>SUM(F21:G21)</f>
        <v>317880548.31999999</v>
      </c>
      <c r="I21" s="182">
        <f>+E21+H21</f>
        <v>481031203.06999999</v>
      </c>
    </row>
    <row r="22" spans="1:9" s="134" customFormat="1" x14ac:dyDescent="0.35">
      <c r="B22" s="146"/>
      <c r="C22" s="146"/>
      <c r="D22" s="146"/>
      <c r="E22" s="145"/>
      <c r="F22" s="144"/>
      <c r="G22" s="144"/>
      <c r="H22" s="144"/>
      <c r="I22" s="146"/>
    </row>
    <row r="23" spans="1:9" x14ac:dyDescent="0.35">
      <c r="A23" s="142" t="s">
        <v>2135</v>
      </c>
    </row>
    <row r="24" spans="1:9" x14ac:dyDescent="0.35">
      <c r="A24" s="142" t="s">
        <v>2133</v>
      </c>
      <c r="B24" s="143"/>
      <c r="C24" s="143"/>
      <c r="D24" s="143"/>
      <c r="E24" s="149">
        <f t="shared" ref="E24:E30" si="3">SUM(B24:B24)</f>
        <v>0</v>
      </c>
      <c r="F24" s="144"/>
      <c r="G24" s="144"/>
      <c r="H24" s="144"/>
    </row>
    <row r="25" spans="1:9" x14ac:dyDescent="0.35">
      <c r="A25" s="142" t="s">
        <v>2139</v>
      </c>
      <c r="B25" s="143"/>
      <c r="C25" s="143"/>
      <c r="D25" s="143"/>
      <c r="E25" s="149">
        <f t="shared" si="3"/>
        <v>0</v>
      </c>
      <c r="F25" s="144"/>
      <c r="G25" s="144"/>
      <c r="H25" s="144"/>
    </row>
    <row r="26" spans="1:9" x14ac:dyDescent="0.35">
      <c r="A26" s="152" t="s">
        <v>2163</v>
      </c>
      <c r="B26" s="143"/>
      <c r="C26" s="143"/>
      <c r="D26" s="143"/>
      <c r="E26" s="149">
        <f t="shared" si="3"/>
        <v>0</v>
      </c>
      <c r="F26" s="144"/>
      <c r="G26" s="144"/>
      <c r="H26" s="144"/>
    </row>
    <row r="27" spans="1:9" x14ac:dyDescent="0.35">
      <c r="A27" s="142" t="s">
        <v>2134</v>
      </c>
      <c r="B27" s="143"/>
      <c r="C27" s="143"/>
      <c r="D27" s="143"/>
      <c r="E27" s="149">
        <f t="shared" si="3"/>
        <v>0</v>
      </c>
      <c r="F27" s="144"/>
      <c r="G27" s="144"/>
      <c r="H27" s="144"/>
    </row>
    <row r="28" spans="1:9" x14ac:dyDescent="0.35">
      <c r="A28" s="152" t="s">
        <v>2141</v>
      </c>
      <c r="B28" s="143"/>
      <c r="C28" s="143"/>
      <c r="D28" s="143"/>
      <c r="E28" s="149">
        <f t="shared" si="3"/>
        <v>0</v>
      </c>
      <c r="F28" s="144"/>
      <c r="G28" s="144"/>
      <c r="H28" s="144"/>
    </row>
    <row r="29" spans="1:9" x14ac:dyDescent="0.35">
      <c r="A29" s="152" t="s">
        <v>2140</v>
      </c>
      <c r="B29" s="143"/>
      <c r="C29" s="143"/>
      <c r="D29" s="143"/>
      <c r="E29" s="149">
        <f t="shared" si="3"/>
        <v>0</v>
      </c>
      <c r="F29" s="144"/>
      <c r="G29" s="144"/>
      <c r="H29" s="144"/>
    </row>
    <row r="30" spans="1:9" x14ac:dyDescent="0.35">
      <c r="B30" s="187">
        <f>SUM(B24:B29)</f>
        <v>0</v>
      </c>
      <c r="C30" s="187"/>
      <c r="D30" s="187"/>
      <c r="E30" s="149">
        <f t="shared" si="3"/>
        <v>0</v>
      </c>
    </row>
  </sheetData>
  <mergeCells count="6">
    <mergeCell ref="A1:A3"/>
    <mergeCell ref="E2:E4"/>
    <mergeCell ref="F2:F3"/>
    <mergeCell ref="I2:I3"/>
    <mergeCell ref="H2:H4"/>
    <mergeCell ref="B2:B3"/>
  </mergeCells>
  <pageMargins left="0.17" right="0.17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8"/>
  <sheetViews>
    <sheetView zoomScale="70" zoomScaleNormal="7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J2" sqref="J2"/>
    </sheetView>
  </sheetViews>
  <sheetFormatPr defaultRowHeight="22.5" x14ac:dyDescent="0.35"/>
  <cols>
    <col min="1" max="1" width="18.875" bestFit="1" customWidth="1"/>
    <col min="2" max="2" width="7.375" customWidth="1"/>
    <col min="3" max="8" width="9.25" customWidth="1"/>
    <col min="9" max="11" width="11.75" customWidth="1"/>
    <col min="12" max="12" width="11.875" customWidth="1"/>
  </cols>
  <sheetData>
    <row r="1" spans="1:12" x14ac:dyDescent="0.35">
      <c r="A1" s="464" t="s">
        <v>2149</v>
      </c>
    </row>
    <row r="2" spans="1:12" ht="85.5" customHeight="1" x14ac:dyDescent="0.35">
      <c r="A2" s="464"/>
      <c r="B2" s="467" t="s">
        <v>2153</v>
      </c>
      <c r="C2" s="467"/>
      <c r="D2" s="175"/>
      <c r="E2" s="469" t="s">
        <v>2148</v>
      </c>
      <c r="F2" s="470"/>
      <c r="G2" s="471"/>
      <c r="H2" s="468" t="s">
        <v>2151</v>
      </c>
      <c r="I2" s="213" t="s">
        <v>2186</v>
      </c>
      <c r="J2" s="176" t="s">
        <v>2187</v>
      </c>
      <c r="K2" s="176" t="s">
        <v>2188</v>
      </c>
    </row>
    <row r="3" spans="1:12" x14ac:dyDescent="0.35">
      <c r="A3" s="465"/>
      <c r="B3" s="466" t="s">
        <v>2146</v>
      </c>
      <c r="C3" s="466"/>
      <c r="D3" s="184"/>
      <c r="E3" s="469" t="s">
        <v>2147</v>
      </c>
      <c r="F3" s="470"/>
      <c r="G3" s="471"/>
      <c r="H3" s="468"/>
      <c r="I3" s="168">
        <v>23663</v>
      </c>
      <c r="J3" s="168">
        <v>23666</v>
      </c>
      <c r="K3" s="168">
        <v>23670</v>
      </c>
      <c r="L3" s="169">
        <v>3000</v>
      </c>
    </row>
    <row r="4" spans="1:12" x14ac:dyDescent="0.35">
      <c r="A4" s="155" t="s">
        <v>0</v>
      </c>
      <c r="B4" s="174" t="s">
        <v>2144</v>
      </c>
      <c r="C4" s="159" t="s">
        <v>2145</v>
      </c>
      <c r="D4" s="164" t="s">
        <v>226</v>
      </c>
      <c r="E4" s="157" t="s">
        <v>2144</v>
      </c>
      <c r="F4" s="159" t="s">
        <v>2145</v>
      </c>
      <c r="G4" s="164" t="s">
        <v>226</v>
      </c>
      <c r="H4" s="468"/>
      <c r="I4" s="159" t="s">
        <v>2150</v>
      </c>
      <c r="J4" s="159" t="s">
        <v>2150</v>
      </c>
      <c r="K4" s="159" t="s">
        <v>2150</v>
      </c>
      <c r="L4" s="192" t="s">
        <v>2150</v>
      </c>
    </row>
    <row r="5" spans="1:12" x14ac:dyDescent="0.35">
      <c r="A5" s="156" t="s">
        <v>93</v>
      </c>
      <c r="B5" s="160">
        <v>1379</v>
      </c>
      <c r="C5" s="160">
        <v>1736</v>
      </c>
      <c r="D5" s="185">
        <f>SUM(B5:C5)</f>
        <v>3115</v>
      </c>
      <c r="E5" s="165">
        <v>1677</v>
      </c>
      <c r="F5" s="165">
        <v>272</v>
      </c>
      <c r="G5" s="166">
        <f>SUM(E5:F5)</f>
        <v>1949</v>
      </c>
      <c r="H5" s="170">
        <f>+L5/$L$3</f>
        <v>70</v>
      </c>
      <c r="I5" s="160">
        <v>210000</v>
      </c>
      <c r="J5" s="160">
        <v>123000</v>
      </c>
      <c r="K5" s="196"/>
      <c r="L5" s="193">
        <f t="shared" ref="L5:L40" si="0">SUM(I5:I5)</f>
        <v>210000</v>
      </c>
    </row>
    <row r="6" spans="1:12" x14ac:dyDescent="0.35">
      <c r="A6" s="156" t="s">
        <v>96</v>
      </c>
      <c r="B6" s="160">
        <v>198</v>
      </c>
      <c r="C6" s="160">
        <v>30</v>
      </c>
      <c r="D6" s="185">
        <f t="shared" ref="D6:D20" si="1">SUM(B6:C6)</f>
        <v>228</v>
      </c>
      <c r="E6" s="165">
        <f>374+63</f>
        <v>437</v>
      </c>
      <c r="F6" s="165">
        <v>69</v>
      </c>
      <c r="G6" s="166">
        <f t="shared" ref="G6:G20" si="2">SUM(E6:F6)</f>
        <v>506</v>
      </c>
      <c r="H6" s="170">
        <f>+L6/$L$3</f>
        <v>18</v>
      </c>
      <c r="I6" s="160">
        <v>54000</v>
      </c>
      <c r="J6" s="160">
        <v>39000</v>
      </c>
      <c r="K6" s="160"/>
      <c r="L6" s="216">
        <f t="shared" si="0"/>
        <v>54000</v>
      </c>
    </row>
    <row r="7" spans="1:12" x14ac:dyDescent="0.35">
      <c r="A7" s="156" t="s">
        <v>98</v>
      </c>
      <c r="B7" s="160">
        <v>91</v>
      </c>
      <c r="C7" s="160">
        <v>25</v>
      </c>
      <c r="D7" s="185">
        <f t="shared" si="1"/>
        <v>116</v>
      </c>
      <c r="E7" s="165">
        <v>695</v>
      </c>
      <c r="F7" s="165">
        <v>5</v>
      </c>
      <c r="G7" s="166">
        <f t="shared" si="2"/>
        <v>700</v>
      </c>
      <c r="H7" s="170">
        <f>+L7/$L$3</f>
        <v>4</v>
      </c>
      <c r="I7" s="160">
        <v>12000</v>
      </c>
      <c r="J7" s="158"/>
      <c r="K7" s="158"/>
      <c r="L7" s="216">
        <f t="shared" si="0"/>
        <v>12000</v>
      </c>
    </row>
    <row r="8" spans="1:12" x14ac:dyDescent="0.35">
      <c r="A8" s="156" t="s">
        <v>2137</v>
      </c>
      <c r="B8" s="160">
        <v>282</v>
      </c>
      <c r="C8" s="160">
        <v>20</v>
      </c>
      <c r="D8" s="185">
        <f t="shared" si="1"/>
        <v>302</v>
      </c>
      <c r="E8" s="165">
        <v>699</v>
      </c>
      <c r="F8" s="165">
        <v>143</v>
      </c>
      <c r="G8" s="166">
        <f t="shared" si="2"/>
        <v>842</v>
      </c>
      <c r="H8" s="170">
        <f>+L8/$L$3</f>
        <v>15</v>
      </c>
      <c r="I8" s="160">
        <v>45000</v>
      </c>
      <c r="J8" s="160">
        <v>33000</v>
      </c>
      <c r="K8" s="196"/>
      <c r="L8" s="193">
        <f t="shared" si="0"/>
        <v>45000</v>
      </c>
    </row>
    <row r="9" spans="1:12" x14ac:dyDescent="0.35">
      <c r="A9" s="156" t="s">
        <v>102</v>
      </c>
      <c r="B9" s="160">
        <v>124</v>
      </c>
      <c r="C9" s="160">
        <v>6</v>
      </c>
      <c r="D9" s="185">
        <f t="shared" si="1"/>
        <v>130</v>
      </c>
      <c r="E9" s="165">
        <v>323</v>
      </c>
      <c r="F9" s="165">
        <v>25</v>
      </c>
      <c r="G9" s="166">
        <f t="shared" si="2"/>
        <v>348</v>
      </c>
      <c r="H9" s="170">
        <f>+L9/$L$3</f>
        <v>6</v>
      </c>
      <c r="I9" s="160">
        <v>18000</v>
      </c>
      <c r="J9" s="160">
        <v>12000</v>
      </c>
      <c r="K9" s="196"/>
      <c r="L9" s="193">
        <f t="shared" si="0"/>
        <v>18000</v>
      </c>
    </row>
    <row r="10" spans="1:12" x14ac:dyDescent="0.35">
      <c r="A10" s="156" t="s">
        <v>104</v>
      </c>
      <c r="B10" s="160">
        <v>118</v>
      </c>
      <c r="C10" s="160">
        <v>49</v>
      </c>
      <c r="D10" s="185">
        <f t="shared" si="1"/>
        <v>167</v>
      </c>
      <c r="E10" s="165">
        <v>199</v>
      </c>
      <c r="F10" s="165">
        <v>80</v>
      </c>
      <c r="G10" s="166">
        <f t="shared" si="2"/>
        <v>279</v>
      </c>
      <c r="H10" s="170">
        <f t="shared" ref="H10:H32" si="3">+L10/$L$3</f>
        <v>26</v>
      </c>
      <c r="I10" s="160">
        <v>78000</v>
      </c>
      <c r="J10" s="160">
        <v>18000</v>
      </c>
      <c r="K10" s="196"/>
      <c r="L10" s="193">
        <f t="shared" si="0"/>
        <v>78000</v>
      </c>
    </row>
    <row r="11" spans="1:12" x14ac:dyDescent="0.35">
      <c r="A11" s="156" t="s">
        <v>106</v>
      </c>
      <c r="B11" s="160">
        <v>717</v>
      </c>
      <c r="C11" s="160">
        <v>13</v>
      </c>
      <c r="D11" s="185">
        <f t="shared" si="1"/>
        <v>730</v>
      </c>
      <c r="E11" s="165">
        <v>139</v>
      </c>
      <c r="F11" s="165">
        <v>228</v>
      </c>
      <c r="G11" s="166">
        <f t="shared" si="2"/>
        <v>367</v>
      </c>
      <c r="H11" s="170">
        <f t="shared" si="3"/>
        <v>24</v>
      </c>
      <c r="I11" s="160">
        <v>72000</v>
      </c>
      <c r="J11" s="160">
        <v>63000</v>
      </c>
      <c r="K11" s="196"/>
      <c r="L11" s="193">
        <f t="shared" si="0"/>
        <v>72000</v>
      </c>
    </row>
    <row r="12" spans="1:12" x14ac:dyDescent="0.35">
      <c r="A12" s="156" t="s">
        <v>108</v>
      </c>
      <c r="B12" s="160">
        <v>164</v>
      </c>
      <c r="C12" s="160"/>
      <c r="D12" s="185">
        <f t="shared" si="1"/>
        <v>164</v>
      </c>
      <c r="E12" s="165">
        <v>465</v>
      </c>
      <c r="F12" s="165">
        <v>223</v>
      </c>
      <c r="G12" s="166">
        <f t="shared" si="2"/>
        <v>688</v>
      </c>
      <c r="H12" s="170">
        <f t="shared" si="3"/>
        <v>11</v>
      </c>
      <c r="I12" s="160">
        <v>33000</v>
      </c>
      <c r="J12" s="160">
        <v>15000</v>
      </c>
      <c r="K12" s="196"/>
      <c r="L12" s="193">
        <f t="shared" si="0"/>
        <v>33000</v>
      </c>
    </row>
    <row r="13" spans="1:12" x14ac:dyDescent="0.35">
      <c r="A13" s="156" t="s">
        <v>110</v>
      </c>
      <c r="B13" s="160">
        <v>186</v>
      </c>
      <c r="C13" s="160">
        <v>99</v>
      </c>
      <c r="D13" s="185">
        <f t="shared" si="1"/>
        <v>285</v>
      </c>
      <c r="E13" s="165">
        <v>406</v>
      </c>
      <c r="F13" s="165">
        <v>180</v>
      </c>
      <c r="G13" s="166">
        <f t="shared" si="2"/>
        <v>586</v>
      </c>
      <c r="H13" s="170">
        <f t="shared" si="3"/>
        <v>25</v>
      </c>
      <c r="I13" s="160">
        <v>75000</v>
      </c>
      <c r="J13" s="160">
        <v>48000</v>
      </c>
      <c r="K13" s="196"/>
      <c r="L13" s="193">
        <f t="shared" si="0"/>
        <v>75000</v>
      </c>
    </row>
    <row r="14" spans="1:12" x14ac:dyDescent="0.35">
      <c r="A14" s="156" t="s">
        <v>112</v>
      </c>
      <c r="B14" s="160">
        <v>152</v>
      </c>
      <c r="C14" s="160">
        <v>1</v>
      </c>
      <c r="D14" s="185">
        <f t="shared" si="1"/>
        <v>153</v>
      </c>
      <c r="E14" s="165">
        <v>389</v>
      </c>
      <c r="F14" s="165">
        <v>103</v>
      </c>
      <c r="G14" s="166">
        <f t="shared" si="2"/>
        <v>492</v>
      </c>
      <c r="H14" s="170">
        <f t="shared" si="3"/>
        <v>7</v>
      </c>
      <c r="I14" s="160">
        <v>21000</v>
      </c>
      <c r="J14" s="160">
        <v>72000</v>
      </c>
      <c r="K14" s="196"/>
      <c r="L14" s="193">
        <f t="shared" si="0"/>
        <v>21000</v>
      </c>
    </row>
    <row r="15" spans="1:12" x14ac:dyDescent="0.35">
      <c r="A15" s="156" t="s">
        <v>114</v>
      </c>
      <c r="B15" s="160">
        <v>192</v>
      </c>
      <c r="C15" s="160">
        <v>15</v>
      </c>
      <c r="D15" s="185">
        <f t="shared" si="1"/>
        <v>207</v>
      </c>
      <c r="E15" s="165">
        <v>480</v>
      </c>
      <c r="F15" s="165">
        <v>29</v>
      </c>
      <c r="G15" s="166">
        <f t="shared" si="2"/>
        <v>509</v>
      </c>
      <c r="H15" s="170">
        <f t="shared" si="3"/>
        <v>6</v>
      </c>
      <c r="I15" s="160">
        <v>18000</v>
      </c>
      <c r="J15" s="160"/>
      <c r="K15" s="196"/>
      <c r="L15" s="193">
        <f t="shared" si="0"/>
        <v>18000</v>
      </c>
    </row>
    <row r="16" spans="1:12" x14ac:dyDescent="0.35">
      <c r="A16" s="156" t="s">
        <v>116</v>
      </c>
      <c r="B16" s="160">
        <v>490</v>
      </c>
      <c r="C16" s="160"/>
      <c r="D16" s="185">
        <f t="shared" si="1"/>
        <v>490</v>
      </c>
      <c r="E16" s="165">
        <v>1665</v>
      </c>
      <c r="F16" s="165">
        <v>86</v>
      </c>
      <c r="G16" s="166">
        <f t="shared" si="2"/>
        <v>1751</v>
      </c>
      <c r="H16" s="170">
        <f t="shared" si="3"/>
        <v>8</v>
      </c>
      <c r="I16" s="160">
        <v>24000</v>
      </c>
      <c r="J16" s="160">
        <v>24000</v>
      </c>
      <c r="K16" s="196"/>
      <c r="L16" s="193">
        <f t="shared" si="0"/>
        <v>24000</v>
      </c>
    </row>
    <row r="17" spans="1:12" x14ac:dyDescent="0.35">
      <c r="A17" s="156" t="s">
        <v>118</v>
      </c>
      <c r="B17" s="160">
        <v>27</v>
      </c>
      <c r="C17" s="160">
        <v>29</v>
      </c>
      <c r="D17" s="185">
        <f t="shared" si="1"/>
        <v>56</v>
      </c>
      <c r="E17" s="165">
        <v>6</v>
      </c>
      <c r="F17" s="165">
        <v>118</v>
      </c>
      <c r="G17" s="166">
        <f t="shared" si="2"/>
        <v>124</v>
      </c>
      <c r="H17" s="170">
        <f t="shared" si="3"/>
        <v>8</v>
      </c>
      <c r="I17" s="160">
        <v>24000</v>
      </c>
      <c r="J17" s="160">
        <v>12000</v>
      </c>
      <c r="K17" s="196"/>
      <c r="L17" s="193">
        <f t="shared" si="0"/>
        <v>24000</v>
      </c>
    </row>
    <row r="18" spans="1:12" x14ac:dyDescent="0.35">
      <c r="A18" s="156" t="s">
        <v>120</v>
      </c>
      <c r="B18" s="160">
        <v>258</v>
      </c>
      <c r="C18" s="160">
        <v>10</v>
      </c>
      <c r="D18" s="185">
        <f t="shared" si="1"/>
        <v>268</v>
      </c>
      <c r="E18" s="165">
        <v>1123</v>
      </c>
      <c r="F18" s="165">
        <v>199</v>
      </c>
      <c r="G18" s="166">
        <f t="shared" si="2"/>
        <v>1322</v>
      </c>
      <c r="H18" s="170">
        <f t="shared" si="3"/>
        <v>7</v>
      </c>
      <c r="I18" s="160">
        <v>21000</v>
      </c>
      <c r="J18" s="160">
        <v>6000</v>
      </c>
      <c r="K18" s="196"/>
      <c r="L18" s="193">
        <f t="shared" si="0"/>
        <v>21000</v>
      </c>
    </row>
    <row r="19" spans="1:12" x14ac:dyDescent="0.35">
      <c r="A19" s="156" t="s">
        <v>122</v>
      </c>
      <c r="B19" s="160">
        <v>91</v>
      </c>
      <c r="C19" s="160">
        <v>35</v>
      </c>
      <c r="D19" s="185">
        <f t="shared" si="1"/>
        <v>126</v>
      </c>
      <c r="E19" s="165">
        <v>123</v>
      </c>
      <c r="F19" s="165">
        <v>71</v>
      </c>
      <c r="G19" s="166">
        <f t="shared" si="2"/>
        <v>194</v>
      </c>
      <c r="H19" s="170">
        <f t="shared" si="3"/>
        <v>3</v>
      </c>
      <c r="I19" s="160">
        <v>9000</v>
      </c>
      <c r="J19" s="160">
        <v>33000</v>
      </c>
      <c r="K19" s="196"/>
      <c r="L19" s="193">
        <f t="shared" si="0"/>
        <v>9000</v>
      </c>
    </row>
    <row r="20" spans="1:12" x14ac:dyDescent="0.35">
      <c r="A20" s="156" t="s">
        <v>124</v>
      </c>
      <c r="B20" s="160">
        <v>7</v>
      </c>
      <c r="C20" s="160">
        <v>8</v>
      </c>
      <c r="D20" s="185">
        <f t="shared" si="1"/>
        <v>15</v>
      </c>
      <c r="E20" s="165">
        <f>34+2</f>
        <v>36</v>
      </c>
      <c r="F20" s="165">
        <v>33</v>
      </c>
      <c r="G20" s="166">
        <f t="shared" si="2"/>
        <v>69</v>
      </c>
      <c r="H20" s="170">
        <f t="shared" si="3"/>
        <v>6</v>
      </c>
      <c r="I20" s="160">
        <v>18000</v>
      </c>
      <c r="J20" s="160"/>
      <c r="K20" s="196"/>
      <c r="L20" s="193">
        <f t="shared" si="0"/>
        <v>18000</v>
      </c>
    </row>
    <row r="21" spans="1:12" x14ac:dyDescent="0.35">
      <c r="B21" s="163">
        <f t="shared" ref="B21:H21" si="4">SUM(B5:B20)</f>
        <v>4476</v>
      </c>
      <c r="C21" s="163">
        <f t="shared" si="4"/>
        <v>2076</v>
      </c>
      <c r="D21" s="186">
        <f t="shared" si="4"/>
        <v>6552</v>
      </c>
      <c r="E21" s="167">
        <f t="shared" si="4"/>
        <v>8862</v>
      </c>
      <c r="F21" s="167">
        <f t="shared" si="4"/>
        <v>1864</v>
      </c>
      <c r="G21" s="166">
        <f t="shared" si="4"/>
        <v>10726</v>
      </c>
      <c r="H21" s="171">
        <f t="shared" si="4"/>
        <v>244</v>
      </c>
      <c r="I21" s="163">
        <f>SUM(I5:I20)</f>
        <v>732000</v>
      </c>
      <c r="J21" s="163">
        <f>SUM(J5:J20)</f>
        <v>498000</v>
      </c>
      <c r="K21" s="218"/>
      <c r="L21" s="193">
        <f t="shared" si="0"/>
        <v>732000</v>
      </c>
    </row>
    <row r="22" spans="1:12" x14ac:dyDescent="0.35">
      <c r="A22" s="202" t="s">
        <v>2164</v>
      </c>
      <c r="B22" s="198"/>
      <c r="C22" s="198"/>
      <c r="D22" s="198"/>
      <c r="E22" s="199"/>
      <c r="F22" s="199"/>
      <c r="G22" s="199"/>
      <c r="H22" s="170">
        <f>+L22/$L$3</f>
        <v>0</v>
      </c>
      <c r="I22" s="211"/>
      <c r="J22" s="211"/>
      <c r="K22" s="211"/>
      <c r="L22" s="193">
        <f t="shared" si="0"/>
        <v>0</v>
      </c>
    </row>
    <row r="23" spans="1:12" x14ac:dyDescent="0.35">
      <c r="A23" s="202" t="s">
        <v>2165</v>
      </c>
      <c r="B23" s="198"/>
      <c r="C23" s="198"/>
      <c r="D23" s="198"/>
      <c r="E23" s="199"/>
      <c r="F23" s="199"/>
      <c r="G23" s="199"/>
      <c r="H23" s="170">
        <f t="shared" si="3"/>
        <v>0</v>
      </c>
      <c r="I23" s="211"/>
      <c r="J23" s="211"/>
      <c r="K23" s="211"/>
      <c r="L23" s="193">
        <f t="shared" si="0"/>
        <v>0</v>
      </c>
    </row>
    <row r="24" spans="1:12" x14ac:dyDescent="0.35">
      <c r="A24" s="202" t="s">
        <v>2166</v>
      </c>
      <c r="B24" s="198"/>
      <c r="C24" s="198"/>
      <c r="D24" s="198"/>
      <c r="E24" s="199"/>
      <c r="F24" s="199"/>
      <c r="G24" s="199"/>
      <c r="H24" s="170">
        <f t="shared" si="3"/>
        <v>0</v>
      </c>
      <c r="I24" s="211"/>
      <c r="J24" s="211"/>
      <c r="K24" s="211"/>
      <c r="L24" s="193">
        <f t="shared" si="0"/>
        <v>0</v>
      </c>
    </row>
    <row r="25" spans="1:12" x14ac:dyDescent="0.35">
      <c r="A25" s="202" t="s">
        <v>2167</v>
      </c>
      <c r="B25" s="198"/>
      <c r="C25" s="198"/>
      <c r="D25" s="198"/>
      <c r="E25" s="199"/>
      <c r="F25" s="199"/>
      <c r="G25" s="199"/>
      <c r="H25" s="170">
        <f t="shared" si="3"/>
        <v>0</v>
      </c>
      <c r="I25" s="211"/>
      <c r="J25" s="211"/>
      <c r="K25" s="211"/>
      <c r="L25" s="193">
        <f t="shared" si="0"/>
        <v>0</v>
      </c>
    </row>
    <row r="26" spans="1:12" x14ac:dyDescent="0.35">
      <c r="A26" s="202" t="s">
        <v>2168</v>
      </c>
      <c r="B26" s="198"/>
      <c r="C26" s="198"/>
      <c r="D26" s="198"/>
      <c r="E26" s="199"/>
      <c r="F26" s="199"/>
      <c r="G26" s="199"/>
      <c r="H26" s="170">
        <f t="shared" si="3"/>
        <v>0</v>
      </c>
      <c r="I26" s="211"/>
      <c r="J26" s="211"/>
      <c r="K26" s="211"/>
      <c r="L26" s="193">
        <f t="shared" si="0"/>
        <v>0</v>
      </c>
    </row>
    <row r="27" spans="1:12" x14ac:dyDescent="0.35">
      <c r="A27" s="202" t="s">
        <v>2182</v>
      </c>
      <c r="B27" s="198"/>
      <c r="C27" s="198"/>
      <c r="D27" s="198"/>
      <c r="E27" s="199"/>
      <c r="F27" s="199"/>
      <c r="G27" s="199"/>
      <c r="H27" s="170">
        <f t="shared" si="3"/>
        <v>0</v>
      </c>
      <c r="I27" s="211"/>
      <c r="J27" s="211"/>
      <c r="K27" s="211"/>
      <c r="L27" s="193">
        <f t="shared" si="0"/>
        <v>0</v>
      </c>
    </row>
    <row r="28" spans="1:12" x14ac:dyDescent="0.35">
      <c r="A28" s="202" t="s">
        <v>2169</v>
      </c>
      <c r="B28" s="198"/>
      <c r="C28" s="198"/>
      <c r="D28" s="198"/>
      <c r="E28" s="199"/>
      <c r="F28" s="199"/>
      <c r="G28" s="199"/>
      <c r="H28" s="170">
        <f>+L28/$L$3</f>
        <v>0</v>
      </c>
      <c r="I28" s="211"/>
      <c r="J28" s="211"/>
      <c r="K28" s="211"/>
      <c r="L28" s="193">
        <f t="shared" si="0"/>
        <v>0</v>
      </c>
    </row>
    <row r="29" spans="1:12" x14ac:dyDescent="0.35">
      <c r="A29" s="202" t="s">
        <v>2185</v>
      </c>
      <c r="B29" s="198"/>
      <c r="C29" s="198"/>
      <c r="D29" s="198"/>
      <c r="E29" s="199"/>
      <c r="F29" s="199"/>
      <c r="G29" s="199"/>
      <c r="H29" s="170">
        <f t="shared" si="3"/>
        <v>0</v>
      </c>
      <c r="I29" s="211"/>
      <c r="J29" s="211"/>
      <c r="K29" s="211"/>
      <c r="L29" s="193">
        <f t="shared" si="0"/>
        <v>0</v>
      </c>
    </row>
    <row r="30" spans="1:12" x14ac:dyDescent="0.35">
      <c r="A30" s="202" t="s">
        <v>2171</v>
      </c>
      <c r="B30" s="198"/>
      <c r="C30" s="198"/>
      <c r="D30" s="198"/>
      <c r="E30" s="199"/>
      <c r="F30" s="199"/>
      <c r="G30" s="199"/>
      <c r="H30" s="170">
        <f t="shared" si="3"/>
        <v>0</v>
      </c>
      <c r="I30" s="211"/>
      <c r="J30" s="211"/>
      <c r="K30" s="211"/>
      <c r="L30" s="193">
        <f t="shared" si="0"/>
        <v>0</v>
      </c>
    </row>
    <row r="31" spans="1:12" x14ac:dyDescent="0.35">
      <c r="A31" s="202" t="s">
        <v>2172</v>
      </c>
      <c r="B31" s="198"/>
      <c r="C31" s="198"/>
      <c r="D31" s="198"/>
      <c r="E31" s="199"/>
      <c r="F31" s="199"/>
      <c r="G31" s="199"/>
      <c r="H31" s="170">
        <f t="shared" si="3"/>
        <v>0</v>
      </c>
      <c r="I31" s="211"/>
      <c r="J31" s="211"/>
      <c r="K31" s="211"/>
      <c r="L31" s="193">
        <f t="shared" si="0"/>
        <v>0</v>
      </c>
    </row>
    <row r="32" spans="1:12" x14ac:dyDescent="0.35">
      <c r="A32" s="202" t="s">
        <v>2173</v>
      </c>
      <c r="B32" s="198"/>
      <c r="C32" s="198"/>
      <c r="D32" s="198"/>
      <c r="E32" s="199"/>
      <c r="F32" s="199"/>
      <c r="G32" s="199"/>
      <c r="H32" s="170">
        <f t="shared" si="3"/>
        <v>0</v>
      </c>
      <c r="I32" s="211"/>
      <c r="J32" s="211"/>
      <c r="K32" s="211"/>
      <c r="L32" s="193">
        <f t="shared" si="0"/>
        <v>0</v>
      </c>
    </row>
    <row r="33" spans="1:12" x14ac:dyDescent="0.35">
      <c r="A33" s="201"/>
      <c r="B33" s="198"/>
      <c r="C33" s="198"/>
      <c r="D33" s="198"/>
      <c r="E33" s="199"/>
      <c r="F33" s="199"/>
      <c r="G33" s="199"/>
      <c r="H33" s="170"/>
      <c r="I33" s="163">
        <f>SUM(I22:I32)</f>
        <v>0</v>
      </c>
      <c r="J33" s="218"/>
      <c r="K33" s="218"/>
      <c r="L33" s="193">
        <f t="shared" si="0"/>
        <v>0</v>
      </c>
    </row>
    <row r="34" spans="1:12" x14ac:dyDescent="0.35">
      <c r="B34" s="198"/>
      <c r="C34" s="198"/>
      <c r="D34" s="198"/>
      <c r="E34" s="199"/>
      <c r="F34" s="199"/>
      <c r="G34" s="199"/>
      <c r="H34" s="200"/>
      <c r="I34" s="211"/>
      <c r="J34" s="211"/>
      <c r="K34" s="211"/>
      <c r="L34" s="193">
        <f t="shared" si="0"/>
        <v>0</v>
      </c>
    </row>
    <row r="35" spans="1:12" x14ac:dyDescent="0.35">
      <c r="A35" s="162" t="s">
        <v>2135</v>
      </c>
      <c r="B35" s="154"/>
      <c r="C35" s="154"/>
      <c r="D35" s="154"/>
      <c r="E35" s="154"/>
      <c r="F35" s="154"/>
      <c r="G35" s="154"/>
      <c r="H35" s="154"/>
      <c r="I35" s="161"/>
      <c r="J35" s="161"/>
      <c r="K35" s="161"/>
      <c r="L35" s="214">
        <f t="shared" si="0"/>
        <v>0</v>
      </c>
    </row>
    <row r="36" spans="1:12" x14ac:dyDescent="0.35">
      <c r="A36" s="179" t="s">
        <v>2133</v>
      </c>
      <c r="B36" s="158">
        <v>24</v>
      </c>
      <c r="C36" s="158"/>
      <c r="D36" s="158"/>
      <c r="E36" s="158">
        <v>285</v>
      </c>
      <c r="F36" s="158"/>
      <c r="G36" s="158"/>
      <c r="H36" s="170">
        <f>+L36/$L$3</f>
        <v>2</v>
      </c>
      <c r="I36" s="160">
        <v>6000</v>
      </c>
      <c r="J36" s="160"/>
      <c r="K36" s="160"/>
      <c r="L36" s="216">
        <f t="shared" si="0"/>
        <v>6000</v>
      </c>
    </row>
    <row r="37" spans="1:12" x14ac:dyDescent="0.35">
      <c r="A37" s="152" t="s">
        <v>2163</v>
      </c>
      <c r="B37" s="158"/>
      <c r="C37" s="158"/>
      <c r="D37" s="158"/>
      <c r="E37" s="158"/>
      <c r="F37" s="158"/>
      <c r="G37" s="158"/>
      <c r="H37" s="170">
        <f>+L37/$L$3</f>
        <v>1</v>
      </c>
      <c r="I37" s="217">
        <v>3000</v>
      </c>
      <c r="J37" s="217">
        <v>3000</v>
      </c>
      <c r="K37" s="217"/>
      <c r="L37" s="216">
        <f t="shared" si="0"/>
        <v>3000</v>
      </c>
    </row>
    <row r="38" spans="1:12" x14ac:dyDescent="0.35">
      <c r="A38" s="179" t="s">
        <v>2134</v>
      </c>
      <c r="B38" s="158"/>
      <c r="C38" s="158"/>
      <c r="D38" s="158"/>
      <c r="E38" s="158">
        <v>58</v>
      </c>
      <c r="F38" s="158"/>
      <c r="G38" s="158"/>
      <c r="H38" s="170">
        <f>+L38/$L$3</f>
        <v>2</v>
      </c>
      <c r="I38" s="197">
        <v>6000</v>
      </c>
      <c r="J38" s="197"/>
      <c r="K38" s="197"/>
      <c r="L38" s="216">
        <f t="shared" si="0"/>
        <v>6000</v>
      </c>
    </row>
    <row r="39" spans="1:12" x14ac:dyDescent="0.35">
      <c r="L39" s="215">
        <f t="shared" si="0"/>
        <v>0</v>
      </c>
    </row>
    <row r="40" spans="1:12" x14ac:dyDescent="0.35">
      <c r="B40" s="172">
        <f>SUM(B36:B38)</f>
        <v>24</v>
      </c>
      <c r="C40" s="172">
        <f>SUM(C36:C38)</f>
        <v>0</v>
      </c>
      <c r="D40" s="172"/>
      <c r="E40" s="172">
        <f t="shared" ref="E40:J40" si="5">SUM(E36:E38)</f>
        <v>343</v>
      </c>
      <c r="F40" s="172">
        <f t="shared" si="5"/>
        <v>0</v>
      </c>
      <c r="G40" s="172">
        <f t="shared" si="5"/>
        <v>0</v>
      </c>
      <c r="H40" s="172">
        <f t="shared" si="5"/>
        <v>5</v>
      </c>
      <c r="I40" s="173">
        <f t="shared" si="5"/>
        <v>15000</v>
      </c>
      <c r="J40" s="173">
        <f t="shared" si="5"/>
        <v>3000</v>
      </c>
      <c r="K40" s="173"/>
      <c r="L40" s="193">
        <f t="shared" si="0"/>
        <v>15000</v>
      </c>
    </row>
    <row r="43" spans="1:12" x14ac:dyDescent="0.35">
      <c r="B43" t="s">
        <v>2154</v>
      </c>
    </row>
    <row r="44" spans="1:12" x14ac:dyDescent="0.35">
      <c r="B44" t="s">
        <v>2155</v>
      </c>
    </row>
    <row r="45" spans="1:12" x14ac:dyDescent="0.35">
      <c r="B45" t="s">
        <v>2156</v>
      </c>
    </row>
    <row r="46" spans="1:12" x14ac:dyDescent="0.35">
      <c r="B46" t="s">
        <v>2157</v>
      </c>
    </row>
    <row r="47" spans="1:12" x14ac:dyDescent="0.35">
      <c r="B47" t="s">
        <v>2158</v>
      </c>
    </row>
    <row r="48" spans="1:12" x14ac:dyDescent="0.35">
      <c r="B48" t="s">
        <v>2159</v>
      </c>
    </row>
  </sheetData>
  <mergeCells count="6">
    <mergeCell ref="A1:A3"/>
    <mergeCell ref="B3:C3"/>
    <mergeCell ref="B2:C2"/>
    <mergeCell ref="H2:H4"/>
    <mergeCell ref="E3:G3"/>
    <mergeCell ref="E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2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22.5" x14ac:dyDescent="0.35"/>
  <cols>
    <col min="1" max="1" width="18.875" bestFit="1" customWidth="1"/>
    <col min="2" max="2" width="13.625" style="177" customWidth="1"/>
    <col min="3" max="3" width="13.75" customWidth="1"/>
  </cols>
  <sheetData>
    <row r="1" spans="1:3" x14ac:dyDescent="0.35">
      <c r="A1" t="s">
        <v>2152</v>
      </c>
    </row>
    <row r="2" spans="1:3" x14ac:dyDescent="0.35">
      <c r="B2" s="195" t="s">
        <v>2175</v>
      </c>
      <c r="C2" s="472" t="s">
        <v>2131</v>
      </c>
    </row>
    <row r="3" spans="1:3" x14ac:dyDescent="0.35">
      <c r="A3" s="155" t="s">
        <v>0</v>
      </c>
      <c r="B3" s="194" t="s">
        <v>2174</v>
      </c>
      <c r="C3" s="472"/>
    </row>
    <row r="4" spans="1:3" x14ac:dyDescent="0.35">
      <c r="A4" s="156" t="s">
        <v>93</v>
      </c>
      <c r="B4" s="178"/>
      <c r="C4" s="181">
        <f t="shared" ref="C4:C20" si="0">SUM(B4:B4)</f>
        <v>0</v>
      </c>
    </row>
    <row r="5" spans="1:3" x14ac:dyDescent="0.35">
      <c r="A5" s="156" t="s">
        <v>96</v>
      </c>
      <c r="B5" s="178"/>
      <c r="C5" s="181">
        <f t="shared" si="0"/>
        <v>0</v>
      </c>
    </row>
    <row r="6" spans="1:3" x14ac:dyDescent="0.35">
      <c r="A6" s="156" t="s">
        <v>98</v>
      </c>
      <c r="B6" s="178"/>
      <c r="C6" s="181">
        <f t="shared" si="0"/>
        <v>0</v>
      </c>
    </row>
    <row r="7" spans="1:3" x14ac:dyDescent="0.35">
      <c r="A7" s="156" t="s">
        <v>2137</v>
      </c>
      <c r="B7" s="178"/>
      <c r="C7" s="181">
        <f t="shared" si="0"/>
        <v>0</v>
      </c>
    </row>
    <row r="8" spans="1:3" x14ac:dyDescent="0.35">
      <c r="A8" s="156" t="s">
        <v>102</v>
      </c>
      <c r="B8" s="178">
        <v>400</v>
      </c>
      <c r="C8" s="181">
        <f t="shared" si="0"/>
        <v>400</v>
      </c>
    </row>
    <row r="9" spans="1:3" x14ac:dyDescent="0.35">
      <c r="A9" s="156" t="s">
        <v>104</v>
      </c>
      <c r="B9" s="178"/>
      <c r="C9" s="181">
        <f t="shared" si="0"/>
        <v>0</v>
      </c>
    </row>
    <row r="10" spans="1:3" x14ac:dyDescent="0.35">
      <c r="A10" s="156" t="s">
        <v>106</v>
      </c>
      <c r="B10" s="178"/>
      <c r="C10" s="181">
        <f t="shared" si="0"/>
        <v>0</v>
      </c>
    </row>
    <row r="11" spans="1:3" x14ac:dyDescent="0.35">
      <c r="A11" s="156" t="s">
        <v>108</v>
      </c>
      <c r="B11" s="178"/>
      <c r="C11" s="181">
        <f t="shared" si="0"/>
        <v>0</v>
      </c>
    </row>
    <row r="12" spans="1:3" x14ac:dyDescent="0.35">
      <c r="A12" s="156" t="s">
        <v>110</v>
      </c>
      <c r="B12" s="178"/>
      <c r="C12" s="181">
        <f t="shared" si="0"/>
        <v>0</v>
      </c>
    </row>
    <row r="13" spans="1:3" x14ac:dyDescent="0.35">
      <c r="A13" s="156" t="s">
        <v>112</v>
      </c>
      <c r="B13" s="178"/>
      <c r="C13" s="181">
        <f t="shared" si="0"/>
        <v>0</v>
      </c>
    </row>
    <row r="14" spans="1:3" x14ac:dyDescent="0.35">
      <c r="A14" s="156" t="s">
        <v>114</v>
      </c>
      <c r="B14" s="178"/>
      <c r="C14" s="181">
        <f t="shared" si="0"/>
        <v>0</v>
      </c>
    </row>
    <row r="15" spans="1:3" x14ac:dyDescent="0.35">
      <c r="A15" s="156" t="s">
        <v>116</v>
      </c>
      <c r="B15" s="178"/>
      <c r="C15" s="181">
        <f t="shared" si="0"/>
        <v>0</v>
      </c>
    </row>
    <row r="16" spans="1:3" x14ac:dyDescent="0.35">
      <c r="A16" s="156" t="s">
        <v>118</v>
      </c>
      <c r="B16" s="178"/>
      <c r="C16" s="181">
        <f t="shared" si="0"/>
        <v>0</v>
      </c>
    </row>
    <row r="17" spans="1:3" x14ac:dyDescent="0.35">
      <c r="A17" s="156" t="s">
        <v>120</v>
      </c>
      <c r="B17" s="178"/>
      <c r="C17" s="181">
        <f t="shared" si="0"/>
        <v>0</v>
      </c>
    </row>
    <row r="18" spans="1:3" x14ac:dyDescent="0.35">
      <c r="A18" s="156" t="s">
        <v>122</v>
      </c>
      <c r="B18" s="178"/>
      <c r="C18" s="181">
        <f t="shared" si="0"/>
        <v>0</v>
      </c>
    </row>
    <row r="19" spans="1:3" x14ac:dyDescent="0.35">
      <c r="A19" s="156" t="s">
        <v>124</v>
      </c>
      <c r="B19" s="178"/>
      <c r="C19" s="181">
        <f t="shared" si="0"/>
        <v>0</v>
      </c>
    </row>
    <row r="20" spans="1:3" x14ac:dyDescent="0.35">
      <c r="B20" s="180">
        <f>SUM(B4:B19)</f>
        <v>400</v>
      </c>
      <c r="C20" s="181">
        <f t="shared" si="0"/>
        <v>400</v>
      </c>
    </row>
    <row r="22" spans="1:3" x14ac:dyDescent="0.35">
      <c r="A22" s="162" t="s">
        <v>2135</v>
      </c>
    </row>
    <row r="23" spans="1:3" x14ac:dyDescent="0.35">
      <c r="A23" s="179" t="s">
        <v>2133</v>
      </c>
      <c r="B23" s="178"/>
      <c r="C23" s="181">
        <f>SUM(B23:B23)</f>
        <v>0</v>
      </c>
    </row>
    <row r="24" spans="1:3" x14ac:dyDescent="0.35">
      <c r="A24" s="179" t="s">
        <v>2134</v>
      </c>
      <c r="B24" s="178"/>
      <c r="C24" s="181">
        <f>SUM(B24:B24)</f>
        <v>0</v>
      </c>
    </row>
    <row r="25" spans="1:3" x14ac:dyDescent="0.35">
      <c r="B25" s="180">
        <f>SUM(B23:B24)</f>
        <v>0</v>
      </c>
      <c r="C25" s="181">
        <f>SUM(B25:B25)</f>
        <v>0</v>
      </c>
    </row>
  </sheetData>
  <mergeCells count="1">
    <mergeCell ref="C2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>
      <selection activeCell="C3" sqref="C3"/>
    </sheetView>
  </sheetViews>
  <sheetFormatPr defaultRowHeight="26.25" x14ac:dyDescent="0.4"/>
  <cols>
    <col min="1" max="1" width="29" style="188" bestFit="1" customWidth="1"/>
    <col min="2" max="2" width="18.875" style="188" bestFit="1" customWidth="1"/>
    <col min="3" max="3" width="18.375" style="188" bestFit="1" customWidth="1"/>
    <col min="4" max="4" width="18.625" style="188" customWidth="1"/>
    <col min="5" max="5" width="18.375" style="188" customWidth="1"/>
    <col min="6" max="6" width="17.125" style="188" hidden="1" customWidth="1"/>
    <col min="7" max="7" width="21.125" style="188" customWidth="1"/>
    <col min="8" max="16384" width="9" style="188"/>
  </cols>
  <sheetData>
    <row r="1" spans="1:7" x14ac:dyDescent="0.4">
      <c r="A1" s="188" t="s">
        <v>2275</v>
      </c>
    </row>
    <row r="2" spans="1:7" ht="93" x14ac:dyDescent="0.4">
      <c r="A2" s="275" t="s">
        <v>0</v>
      </c>
      <c r="B2" s="276" t="s">
        <v>2162</v>
      </c>
      <c r="C2" s="276" t="s">
        <v>2160</v>
      </c>
      <c r="D2" s="284" t="s">
        <v>2161</v>
      </c>
      <c r="E2" s="277" t="s">
        <v>2262</v>
      </c>
      <c r="F2" s="276" t="s">
        <v>2175</v>
      </c>
      <c r="G2" s="208" t="s">
        <v>2276</v>
      </c>
    </row>
    <row r="3" spans="1:7" x14ac:dyDescent="0.4">
      <c r="A3" s="189" t="s">
        <v>93</v>
      </c>
      <c r="B3" s="278">
        <v>6529840</v>
      </c>
      <c r="C3" s="278">
        <v>32063557.749999996</v>
      </c>
      <c r="D3" s="285">
        <v>693000</v>
      </c>
      <c r="E3" s="279">
        <v>48650089.049999997</v>
      </c>
      <c r="F3" s="279"/>
      <c r="G3" s="280">
        <f>SUM(B3:F3)</f>
        <v>87936486.799999997</v>
      </c>
    </row>
    <row r="4" spans="1:7" x14ac:dyDescent="0.4">
      <c r="A4" s="189" t="s">
        <v>96</v>
      </c>
      <c r="B4" s="281">
        <v>1541400</v>
      </c>
      <c r="C4" s="282">
        <v>6678585</v>
      </c>
      <c r="D4" s="285">
        <v>375000</v>
      </c>
      <c r="E4" s="279">
        <v>24515960.009999998</v>
      </c>
      <c r="F4" s="279"/>
      <c r="G4" s="280">
        <f t="shared" ref="G4:G18" si="0">SUM(B4:F4)</f>
        <v>33110945.009999998</v>
      </c>
    </row>
    <row r="5" spans="1:7" x14ac:dyDescent="0.4">
      <c r="A5" s="189" t="s">
        <v>98</v>
      </c>
      <c r="B5" s="281">
        <v>1263080</v>
      </c>
      <c r="C5" s="282">
        <v>5668751</v>
      </c>
      <c r="D5" s="285">
        <v>12000</v>
      </c>
      <c r="E5" s="279">
        <v>12891447.859999999</v>
      </c>
      <c r="F5" s="279"/>
      <c r="G5" s="280">
        <f t="shared" si="0"/>
        <v>19835278.859999999</v>
      </c>
    </row>
    <row r="6" spans="1:7" x14ac:dyDescent="0.4">
      <c r="A6" s="189" t="s">
        <v>2137</v>
      </c>
      <c r="B6" s="281">
        <v>1350880</v>
      </c>
      <c r="C6" s="282">
        <v>2722390</v>
      </c>
      <c r="D6" s="285">
        <v>186000</v>
      </c>
      <c r="E6" s="279">
        <v>16818043.199999999</v>
      </c>
      <c r="F6" s="279"/>
      <c r="G6" s="280">
        <f t="shared" si="0"/>
        <v>21077313.199999999</v>
      </c>
    </row>
    <row r="7" spans="1:7" x14ac:dyDescent="0.4">
      <c r="A7" s="189" t="s">
        <v>102</v>
      </c>
      <c r="B7" s="281">
        <v>885610</v>
      </c>
      <c r="C7" s="282">
        <v>2338190</v>
      </c>
      <c r="D7" s="285">
        <v>54000</v>
      </c>
      <c r="E7" s="279">
        <v>9175247.1899999976</v>
      </c>
      <c r="F7" s="279"/>
      <c r="G7" s="280">
        <f>SUM(B7:F7)</f>
        <v>12453047.189999998</v>
      </c>
    </row>
    <row r="8" spans="1:7" x14ac:dyDescent="0.4">
      <c r="A8" s="189" t="s">
        <v>104</v>
      </c>
      <c r="B8" s="281">
        <v>737040</v>
      </c>
      <c r="C8" s="282">
        <v>106630</v>
      </c>
      <c r="D8" s="285">
        <v>96000</v>
      </c>
      <c r="E8" s="279">
        <v>4052493.53</v>
      </c>
      <c r="F8" s="279"/>
      <c r="G8" s="280">
        <f t="shared" si="0"/>
        <v>4992163.5299999993</v>
      </c>
    </row>
    <row r="9" spans="1:7" x14ac:dyDescent="0.4">
      <c r="A9" s="189" t="s">
        <v>106</v>
      </c>
      <c r="B9" s="281">
        <v>2670680</v>
      </c>
      <c r="C9" s="282">
        <v>20122140</v>
      </c>
      <c r="D9" s="285">
        <v>189000</v>
      </c>
      <c r="E9" s="279">
        <v>70754393.579999998</v>
      </c>
      <c r="F9" s="279"/>
      <c r="G9" s="280">
        <f t="shared" si="0"/>
        <v>93736213.579999998</v>
      </c>
    </row>
    <row r="10" spans="1:7" x14ac:dyDescent="0.4">
      <c r="A10" s="189" t="s">
        <v>108</v>
      </c>
      <c r="B10" s="281">
        <v>1333240</v>
      </c>
      <c r="C10" s="282">
        <v>1804770</v>
      </c>
      <c r="D10" s="285">
        <v>222000</v>
      </c>
      <c r="E10" s="279">
        <v>6539273.0199999996</v>
      </c>
      <c r="F10" s="279"/>
      <c r="G10" s="280">
        <f t="shared" si="0"/>
        <v>9899283.0199999996</v>
      </c>
    </row>
    <row r="11" spans="1:7" x14ac:dyDescent="0.4">
      <c r="A11" s="189" t="s">
        <v>110</v>
      </c>
      <c r="B11" s="281">
        <v>985800</v>
      </c>
      <c r="C11" s="282">
        <v>3305540</v>
      </c>
      <c r="D11" s="285">
        <v>189000</v>
      </c>
      <c r="E11" s="279">
        <v>7768284.4199999999</v>
      </c>
      <c r="F11" s="279"/>
      <c r="G11" s="280">
        <f t="shared" si="0"/>
        <v>12248624.42</v>
      </c>
    </row>
    <row r="12" spans="1:7" x14ac:dyDescent="0.4">
      <c r="A12" s="189" t="s">
        <v>112</v>
      </c>
      <c r="B12" s="281">
        <v>867360</v>
      </c>
      <c r="C12" s="282">
        <v>1874725</v>
      </c>
      <c r="D12" s="285">
        <v>159000</v>
      </c>
      <c r="E12" s="279">
        <v>11561882.989999998</v>
      </c>
      <c r="F12" s="279"/>
      <c r="G12" s="280">
        <f t="shared" si="0"/>
        <v>14462967.989999998</v>
      </c>
    </row>
    <row r="13" spans="1:7" x14ac:dyDescent="0.4">
      <c r="A13" s="189" t="s">
        <v>114</v>
      </c>
      <c r="B13" s="281">
        <v>1471600</v>
      </c>
      <c r="C13" s="282">
        <v>3186520</v>
      </c>
      <c r="D13" s="285">
        <v>18000</v>
      </c>
      <c r="E13" s="279">
        <v>14865320.370000001</v>
      </c>
      <c r="F13" s="279"/>
      <c r="G13" s="280">
        <f t="shared" si="0"/>
        <v>19541440.370000001</v>
      </c>
    </row>
    <row r="14" spans="1:7" x14ac:dyDescent="0.4">
      <c r="A14" s="189" t="s">
        <v>116</v>
      </c>
      <c r="B14" s="281">
        <v>2236880</v>
      </c>
      <c r="C14" s="282">
        <v>4668606</v>
      </c>
      <c r="D14" s="285">
        <v>156000</v>
      </c>
      <c r="E14" s="279">
        <v>37730361.329999998</v>
      </c>
      <c r="F14" s="279"/>
      <c r="G14" s="280">
        <f t="shared" si="0"/>
        <v>44791847.329999998</v>
      </c>
    </row>
    <row r="15" spans="1:7" x14ac:dyDescent="0.4">
      <c r="A15" s="189" t="s">
        <v>118</v>
      </c>
      <c r="B15" s="281">
        <v>1471600</v>
      </c>
      <c r="C15" s="282">
        <v>3186520</v>
      </c>
      <c r="D15" s="285">
        <v>18000</v>
      </c>
      <c r="E15" s="279">
        <v>14865320.370000001</v>
      </c>
      <c r="F15" s="279"/>
      <c r="G15" s="280">
        <f t="shared" si="0"/>
        <v>19541440.370000001</v>
      </c>
    </row>
    <row r="16" spans="1:7" x14ac:dyDescent="0.4">
      <c r="A16" s="189" t="s">
        <v>120</v>
      </c>
      <c r="B16" s="281">
        <v>8401000</v>
      </c>
      <c r="C16" s="282">
        <v>21424090</v>
      </c>
      <c r="D16" s="285">
        <v>291000</v>
      </c>
      <c r="E16" s="279">
        <v>26042941.789999999</v>
      </c>
      <c r="F16" s="279"/>
      <c r="G16" s="280">
        <f t="shared" si="0"/>
        <v>56159031.789999999</v>
      </c>
    </row>
    <row r="17" spans="1:7" x14ac:dyDescent="0.4">
      <c r="A17" s="189" t="s">
        <v>122</v>
      </c>
      <c r="B17" s="281">
        <v>379320</v>
      </c>
      <c r="C17" s="282">
        <v>1185900</v>
      </c>
      <c r="D17" s="285">
        <v>87000</v>
      </c>
      <c r="E17" s="279">
        <v>6256806.9000000004</v>
      </c>
      <c r="F17" s="279"/>
      <c r="G17" s="280">
        <f t="shared" si="0"/>
        <v>7909026.9000000004</v>
      </c>
    </row>
    <row r="18" spans="1:7" x14ac:dyDescent="0.4">
      <c r="A18" s="189" t="s">
        <v>124</v>
      </c>
      <c r="B18" s="281">
        <v>319840</v>
      </c>
      <c r="C18" s="283">
        <v>877590</v>
      </c>
      <c r="D18" s="285">
        <v>18000</v>
      </c>
      <c r="E18" s="279">
        <v>1263257.3800000001</v>
      </c>
      <c r="F18" s="279"/>
      <c r="G18" s="280">
        <f t="shared" si="0"/>
        <v>2478687.38</v>
      </c>
    </row>
    <row r="19" spans="1:7" ht="27.75" customHeight="1" x14ac:dyDescent="0.4">
      <c r="A19" s="190"/>
      <c r="B19" s="191">
        <f>SUM(B2:B18)</f>
        <v>32445170</v>
      </c>
      <c r="C19" s="191">
        <f>SUM(C2:C18)</f>
        <v>111214504.75</v>
      </c>
      <c r="D19" s="191">
        <f>SUM(D3:D18)</f>
        <v>2763000</v>
      </c>
      <c r="E19" s="191">
        <f>SUM(E3:E18)</f>
        <v>313751122.99000001</v>
      </c>
      <c r="F19" s="191">
        <f>SUM(F3:F18)</f>
        <v>0</v>
      </c>
      <c r="G19" s="191">
        <f>SUM(G3:G18)</f>
        <v>460173797.74000001</v>
      </c>
    </row>
    <row r="21" spans="1:7" x14ac:dyDescent="0.4">
      <c r="A21" s="203" t="s">
        <v>2164</v>
      </c>
      <c r="B21" s="204"/>
      <c r="C21" s="204"/>
      <c r="D21" s="205">
        <v>3000</v>
      </c>
      <c r="E21" s="204"/>
      <c r="F21" s="204"/>
      <c r="G21" s="209">
        <f>SUM(B21:F21)</f>
        <v>3000</v>
      </c>
    </row>
    <row r="22" spans="1:7" x14ac:dyDescent="0.4">
      <c r="A22" s="203" t="s">
        <v>2165</v>
      </c>
      <c r="B22" s="204"/>
      <c r="C22" s="204"/>
      <c r="D22" s="205">
        <v>6000</v>
      </c>
      <c r="E22" s="204"/>
      <c r="F22" s="204"/>
      <c r="G22" s="209">
        <f t="shared" ref="G22:G32" si="1">SUM(B22:F22)</f>
        <v>6000</v>
      </c>
    </row>
    <row r="23" spans="1:7" x14ac:dyDescent="0.4">
      <c r="A23" s="203" t="s">
        <v>2166</v>
      </c>
      <c r="B23" s="204"/>
      <c r="C23" s="204"/>
      <c r="D23" s="205">
        <v>6000</v>
      </c>
      <c r="E23" s="204"/>
      <c r="F23" s="204"/>
      <c r="G23" s="209">
        <f t="shared" si="1"/>
        <v>6000</v>
      </c>
    </row>
    <row r="24" spans="1:7" x14ac:dyDescent="0.4">
      <c r="A24" s="203" t="s">
        <v>2167</v>
      </c>
      <c r="B24" s="204"/>
      <c r="C24" s="204"/>
      <c r="D24" s="205">
        <v>9000</v>
      </c>
      <c r="E24" s="204"/>
      <c r="F24" s="204"/>
      <c r="G24" s="209">
        <f t="shared" si="1"/>
        <v>9000</v>
      </c>
    </row>
    <row r="25" spans="1:7" x14ac:dyDescent="0.4">
      <c r="A25" s="203" t="s">
        <v>2168</v>
      </c>
      <c r="B25" s="204"/>
      <c r="C25" s="204"/>
      <c r="D25" s="205">
        <v>3000</v>
      </c>
      <c r="E25" s="204"/>
      <c r="F25" s="204"/>
      <c r="G25" s="209">
        <f t="shared" si="1"/>
        <v>3000</v>
      </c>
    </row>
    <row r="26" spans="1:7" x14ac:dyDescent="0.4">
      <c r="A26" s="203"/>
      <c r="B26" s="204"/>
      <c r="C26" s="204"/>
      <c r="D26" s="205">
        <v>3000</v>
      </c>
      <c r="E26" s="204"/>
      <c r="F26" s="204"/>
      <c r="G26" s="209">
        <f t="shared" si="1"/>
        <v>3000</v>
      </c>
    </row>
    <row r="27" spans="1:7" x14ac:dyDescent="0.4">
      <c r="A27" s="203" t="s">
        <v>2169</v>
      </c>
      <c r="B27" s="204"/>
      <c r="C27" s="204"/>
      <c r="D27" s="205">
        <v>15000</v>
      </c>
      <c r="E27" s="204"/>
      <c r="F27" s="204"/>
      <c r="G27" s="209">
        <f t="shared" si="1"/>
        <v>15000</v>
      </c>
    </row>
    <row r="28" spans="1:7" x14ac:dyDescent="0.4">
      <c r="A28" s="203" t="s">
        <v>2170</v>
      </c>
      <c r="B28" s="204"/>
      <c r="C28" s="204"/>
      <c r="D28" s="205">
        <v>81000</v>
      </c>
      <c r="E28" s="204"/>
      <c r="F28" s="204"/>
      <c r="G28" s="209">
        <f t="shared" si="1"/>
        <v>81000</v>
      </c>
    </row>
    <row r="29" spans="1:7" x14ac:dyDescent="0.4">
      <c r="A29" s="203" t="s">
        <v>2171</v>
      </c>
      <c r="B29" s="204"/>
      <c r="C29" s="204"/>
      <c r="D29" s="205">
        <v>27000</v>
      </c>
      <c r="E29" s="204"/>
      <c r="F29" s="204"/>
      <c r="G29" s="209">
        <f t="shared" si="1"/>
        <v>27000</v>
      </c>
    </row>
    <row r="30" spans="1:7" x14ac:dyDescent="0.4">
      <c r="A30" s="203" t="s">
        <v>2172</v>
      </c>
      <c r="B30" s="204"/>
      <c r="C30" s="204"/>
      <c r="D30" s="205">
        <v>15000</v>
      </c>
      <c r="E30" s="204"/>
      <c r="F30" s="204"/>
      <c r="G30" s="209">
        <f t="shared" si="1"/>
        <v>15000</v>
      </c>
    </row>
    <row r="31" spans="1:7" x14ac:dyDescent="0.4">
      <c r="A31" s="203" t="s">
        <v>2173</v>
      </c>
      <c r="B31" s="204"/>
      <c r="C31" s="204"/>
      <c r="D31" s="205">
        <v>15000</v>
      </c>
      <c r="E31" s="204"/>
      <c r="F31" s="204"/>
      <c r="G31" s="209">
        <f t="shared" si="1"/>
        <v>15000</v>
      </c>
    </row>
    <row r="32" spans="1:7" x14ac:dyDescent="0.4">
      <c r="A32" s="206"/>
      <c r="B32" s="206"/>
      <c r="C32" s="206"/>
      <c r="D32" s="207">
        <v>183000</v>
      </c>
      <c r="E32" s="206"/>
      <c r="F32" s="206"/>
      <c r="G32" s="210">
        <f t="shared" si="1"/>
        <v>183000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1"/>
  <sheetViews>
    <sheetView topLeftCell="A10" zoomScale="60" zoomScaleNormal="60" workbookViewId="0">
      <selection activeCell="J21" sqref="J21:K21"/>
    </sheetView>
  </sheetViews>
  <sheetFormatPr defaultRowHeight="34.5" x14ac:dyDescent="0.7"/>
  <cols>
    <col min="1" max="1" width="36.625" style="287" customWidth="1"/>
    <col min="2" max="2" width="25.75" style="288" bestFit="1" customWidth="1"/>
    <col min="3" max="3" width="35.125" style="288" bestFit="1" customWidth="1"/>
    <col min="4" max="4" width="43.625" style="288" bestFit="1" customWidth="1"/>
    <col min="5" max="5" width="34.125" style="289" bestFit="1" customWidth="1"/>
    <col min="6" max="6" width="31" style="289" bestFit="1" customWidth="1"/>
    <col min="7" max="7" width="42.25" style="289" bestFit="1" customWidth="1"/>
    <col min="8" max="8" width="20.125" style="289" customWidth="1"/>
    <col min="9" max="9" width="19.625" style="288" bestFit="1" customWidth="1"/>
    <col min="10" max="10" width="5.5" style="287" customWidth="1"/>
    <col min="11" max="11" width="21.875" style="287" customWidth="1"/>
    <col min="12" max="12" width="9" style="287"/>
    <col min="13" max="13" width="18.75" style="287" bestFit="1" customWidth="1"/>
    <col min="14" max="20" width="9" style="287"/>
    <col min="21" max="21" width="9" style="287" customWidth="1"/>
    <col min="22" max="22" width="15.625" style="287" customWidth="1"/>
    <col min="23" max="23" width="13.25" style="287" customWidth="1"/>
    <col min="24" max="24" width="18" style="287" bestFit="1" customWidth="1"/>
    <col min="25" max="25" width="20.75" style="287" bestFit="1" customWidth="1"/>
    <col min="26" max="26" width="19.5" style="287" bestFit="1" customWidth="1"/>
    <col min="27" max="28" width="9" style="287"/>
    <col min="29" max="29" width="19.5" style="287" bestFit="1" customWidth="1"/>
    <col min="30" max="16384" width="9" style="287"/>
  </cols>
  <sheetData>
    <row r="1" spans="1:29" x14ac:dyDescent="0.7">
      <c r="A1" s="287" t="s">
        <v>2320</v>
      </c>
    </row>
    <row r="2" spans="1:29" ht="226.5" customHeight="1" x14ac:dyDescent="0.7">
      <c r="A2" s="290" t="s">
        <v>0</v>
      </c>
      <c r="B2" s="337" t="s">
        <v>2332</v>
      </c>
      <c r="C2" s="310" t="s">
        <v>2270</v>
      </c>
      <c r="D2" s="310" t="s">
        <v>2271</v>
      </c>
      <c r="E2" s="310" t="s">
        <v>2262</v>
      </c>
      <c r="F2" s="335" t="s">
        <v>2284</v>
      </c>
      <c r="G2" s="336" t="s">
        <v>2282</v>
      </c>
      <c r="H2" s="310" t="s">
        <v>2280</v>
      </c>
      <c r="I2" s="306" t="s">
        <v>2285</v>
      </c>
      <c r="K2" s="357" t="s">
        <v>2304</v>
      </c>
      <c r="M2" s="355" t="s">
        <v>2270</v>
      </c>
      <c r="V2" s="291" t="s">
        <v>2283</v>
      </c>
      <c r="W2" s="292" t="s">
        <v>0</v>
      </c>
      <c r="X2" s="293" t="s">
        <v>2270</v>
      </c>
      <c r="Y2" s="293" t="s">
        <v>2271</v>
      </c>
      <c r="Z2" s="293" t="s">
        <v>2272</v>
      </c>
      <c r="AA2" s="294" t="s">
        <v>2281</v>
      </c>
      <c r="AB2" s="295" t="s">
        <v>2282</v>
      </c>
      <c r="AC2" s="293" t="s">
        <v>2280</v>
      </c>
    </row>
    <row r="3" spans="1:29" x14ac:dyDescent="0.7">
      <c r="A3" s="296" t="s">
        <v>93</v>
      </c>
      <c r="B3" s="375">
        <v>70052681.980000019</v>
      </c>
      <c r="C3" s="382">
        <v>10467280</v>
      </c>
      <c r="D3" s="382">
        <v>94960368.739999995</v>
      </c>
      <c r="E3" s="382">
        <v>173720741.34999999</v>
      </c>
      <c r="F3" s="382">
        <v>41510000</v>
      </c>
      <c r="G3" s="382">
        <v>1254200</v>
      </c>
      <c r="H3" s="311">
        <f>SUM(Table33[[#This Row],[ฉีดวัคซีน COVID19]:[ค่าบริการดูแลรักษา แบบผู้ป่วยนอกและแยกกักตัวที่บ้าน]])</f>
        <v>321912590.08999997</v>
      </c>
      <c r="I3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391965272.07000005</v>
      </c>
      <c r="K3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311445310.08999997</v>
      </c>
      <c r="M3" s="356">
        <v>9482680</v>
      </c>
      <c r="V3" s="297">
        <v>2564</v>
      </c>
      <c r="W3" s="298" t="s">
        <v>120</v>
      </c>
      <c r="X3" s="299">
        <v>1392680</v>
      </c>
      <c r="Y3" s="299">
        <v>27684670</v>
      </c>
      <c r="Z3" s="299">
        <v>11303252.479999999</v>
      </c>
      <c r="AA3" s="299"/>
      <c r="AB3" s="299"/>
      <c r="AC3" s="299">
        <f>SUM(X3:AB3)</f>
        <v>40380602.479999997</v>
      </c>
    </row>
    <row r="4" spans="1:29" x14ac:dyDescent="0.7">
      <c r="A4" s="296" t="s">
        <v>96</v>
      </c>
      <c r="B4" s="359">
        <v>15200907.159999998</v>
      </c>
      <c r="C4" s="383">
        <v>2715400</v>
      </c>
      <c r="D4" s="383">
        <v>21863535</v>
      </c>
      <c r="E4" s="383">
        <v>54776948.370000005</v>
      </c>
      <c r="F4" s="383">
        <v>21546000</v>
      </c>
      <c r="G4" s="383">
        <v>2457500</v>
      </c>
      <c r="H4" s="311">
        <f>SUM(Table33[[#This Row],[ฉีดวัคซีน COVID19]:[ค่าบริการดูแลรักษา แบบผู้ป่วยนอกและแยกกักตัวที่บ้าน]])</f>
        <v>103359383.37</v>
      </c>
      <c r="I4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118560290.53</v>
      </c>
      <c r="K4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100643983.37</v>
      </c>
      <c r="M4" s="356">
        <v>2521520</v>
      </c>
      <c r="V4" s="300">
        <v>2565</v>
      </c>
      <c r="W4" s="301" t="s">
        <v>120</v>
      </c>
      <c r="X4" s="286">
        <v>9010440</v>
      </c>
      <c r="Y4" s="286">
        <v>35838380</v>
      </c>
      <c r="Z4" s="302">
        <v>36540964.689999998</v>
      </c>
      <c r="AA4" s="302"/>
      <c r="AB4" s="302"/>
      <c r="AC4" s="302">
        <f>SUM(X4:AB4)</f>
        <v>81389784.689999998</v>
      </c>
    </row>
    <row r="5" spans="1:29" x14ac:dyDescent="0.7">
      <c r="A5" s="296" t="s">
        <v>98</v>
      </c>
      <c r="B5" s="359">
        <v>3680519.79</v>
      </c>
      <c r="C5" s="383">
        <v>2403200</v>
      </c>
      <c r="D5" s="383">
        <v>9785936</v>
      </c>
      <c r="E5" s="383">
        <v>25566506.940000001</v>
      </c>
      <c r="F5" s="383">
        <v>3286000</v>
      </c>
      <c r="G5" s="383">
        <v>2188900</v>
      </c>
      <c r="H5" s="311">
        <f>SUM(Table33[[#This Row],[ฉีดวัคซีน COVID19]:[ค่าบริการดูแลรักษา แบบผู้ป่วยนอกและแยกกักตัวที่บ้าน]])</f>
        <v>43230542.939999998</v>
      </c>
      <c r="I5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46911062.730000004</v>
      </c>
      <c r="K5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40827342.939999998</v>
      </c>
      <c r="M5" s="356">
        <v>2152760</v>
      </c>
    </row>
    <row r="6" spans="1:29" x14ac:dyDescent="0.7">
      <c r="A6" s="296" t="s">
        <v>228</v>
      </c>
      <c r="B6" s="359">
        <v>6074438.6399999997</v>
      </c>
      <c r="C6" s="383">
        <v>2185280</v>
      </c>
      <c r="D6" s="383">
        <v>5202430</v>
      </c>
      <c r="E6" s="383">
        <v>37468817.850000001</v>
      </c>
      <c r="F6" s="383">
        <v>23540000</v>
      </c>
      <c r="G6" s="383">
        <v>211200</v>
      </c>
      <c r="H6" s="311">
        <f>SUM(Table33[[#This Row],[ฉีดวัคซีน COVID19]:[ค่าบริการดูแลรักษา แบบผู้ป่วยนอกและแยกกักตัวที่บ้าน]])</f>
        <v>68607727.849999994</v>
      </c>
      <c r="I6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74682166.49000001</v>
      </c>
      <c r="K6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66422447.850000001</v>
      </c>
      <c r="M6" s="356">
        <v>2001560</v>
      </c>
    </row>
    <row r="7" spans="1:29" x14ac:dyDescent="0.7">
      <c r="A7" s="296" t="s">
        <v>102</v>
      </c>
      <c r="B7" s="359">
        <v>594386.29</v>
      </c>
      <c r="C7" s="383">
        <v>1591800</v>
      </c>
      <c r="D7" s="383">
        <v>4660130</v>
      </c>
      <c r="E7" s="383">
        <v>15264051.870000001</v>
      </c>
      <c r="F7" s="383">
        <v>14230000</v>
      </c>
      <c r="G7" s="383">
        <v>983800</v>
      </c>
      <c r="H7" s="311">
        <f>SUM(Table33[[#This Row],[ฉีดวัคซีน COVID19]:[ค่าบริการดูแลรักษา แบบผู้ป่วยนอกและแยกกักตัวที่บ้าน]])</f>
        <v>36729781.870000005</v>
      </c>
      <c r="I7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37324168.159999996</v>
      </c>
      <c r="K7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35137981.870000005</v>
      </c>
      <c r="M7" s="356">
        <v>1409240</v>
      </c>
    </row>
    <row r="8" spans="1:29" x14ac:dyDescent="0.7">
      <c r="A8" s="296" t="s">
        <v>104</v>
      </c>
      <c r="B8" s="359">
        <v>182149.64</v>
      </c>
      <c r="C8" s="383">
        <v>1175480</v>
      </c>
      <c r="D8" s="383">
        <v>251830</v>
      </c>
      <c r="E8" s="383">
        <v>7598229.5900000008</v>
      </c>
      <c r="F8" s="383">
        <v>206000</v>
      </c>
      <c r="G8" s="383">
        <v>1807800</v>
      </c>
      <c r="H8" s="311">
        <f>SUM(Table33[[#This Row],[ฉีดวัคซีน COVID19]:[ค่าบริการดูแลรักษา แบบผู้ป่วยนอกและแยกกักตัวที่บ้าน]])</f>
        <v>11039339.59</v>
      </c>
      <c r="I8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11221489.23</v>
      </c>
      <c r="K8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9863859.5899999999</v>
      </c>
      <c r="M8" s="356">
        <v>1095800</v>
      </c>
    </row>
    <row r="9" spans="1:29" ht="40.5" customHeight="1" x14ac:dyDescent="0.7">
      <c r="A9" s="296" t="s">
        <v>106</v>
      </c>
      <c r="B9" s="359">
        <v>21921619.190000001</v>
      </c>
      <c r="C9" s="383">
        <v>4154920</v>
      </c>
      <c r="D9" s="383">
        <v>35409090</v>
      </c>
      <c r="E9" s="383">
        <v>111635977.77</v>
      </c>
      <c r="F9" s="383">
        <v>28294000</v>
      </c>
      <c r="G9" s="383">
        <v>800600</v>
      </c>
      <c r="H9" s="311">
        <f>SUM(Table33[[#This Row],[ฉีดวัคซีน COVID19]:[ค่าบริการดูแลรักษา แบบผู้ป่วยนอกและแยกกักตัวที่บ้าน]])</f>
        <v>180294587.76999998</v>
      </c>
      <c r="I9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202216206.95999998</v>
      </c>
      <c r="K9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176139667.76999998</v>
      </c>
      <c r="M9" s="356">
        <v>3764720</v>
      </c>
    </row>
    <row r="10" spans="1:29" x14ac:dyDescent="0.7">
      <c r="A10" s="296" t="s">
        <v>108</v>
      </c>
      <c r="B10" s="359">
        <v>274893.67000000016</v>
      </c>
      <c r="C10" s="383">
        <v>2040120</v>
      </c>
      <c r="D10" s="383">
        <v>3716860</v>
      </c>
      <c r="E10" s="383">
        <v>16297898.529999999</v>
      </c>
      <c r="F10" s="383">
        <v>11582000</v>
      </c>
      <c r="G10" s="383">
        <v>2197200</v>
      </c>
      <c r="H10" s="311">
        <f>SUM(Table33[[#This Row],[ฉีดวัคซีน COVID19]:[ค่าบริการดูแลรักษา แบบผู้ป่วยนอกและแยกกักตัวที่บ้าน]])</f>
        <v>35834078.530000001</v>
      </c>
      <c r="I10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36108972.200000003</v>
      </c>
      <c r="K10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33793958.530000001</v>
      </c>
      <c r="M10" s="356">
        <v>1911280</v>
      </c>
    </row>
    <row r="11" spans="1:29" x14ac:dyDescent="0.7">
      <c r="A11" s="296" t="s">
        <v>110</v>
      </c>
      <c r="B11" s="359">
        <v>4354231.0999999996</v>
      </c>
      <c r="C11" s="383">
        <v>1679640</v>
      </c>
      <c r="D11" s="383">
        <v>4050590</v>
      </c>
      <c r="E11" s="383">
        <v>33674501.640000001</v>
      </c>
      <c r="F11" s="383">
        <v>19260000</v>
      </c>
      <c r="G11" s="383">
        <v>147000</v>
      </c>
      <c r="H11" s="311">
        <f>SUM(Table33[[#This Row],[ฉีดวัคซีน COVID19]:[ค่าบริการดูแลรักษา แบบผู้ป่วยนอกและแยกกักตัวที่บ้าน]])</f>
        <v>58811731.640000001</v>
      </c>
      <c r="I11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63165962.740000002</v>
      </c>
      <c r="K11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57132091.640000001</v>
      </c>
      <c r="M11" s="356">
        <v>1564480</v>
      </c>
    </row>
    <row r="12" spans="1:29" x14ac:dyDescent="0.7">
      <c r="A12" s="296" t="s">
        <v>112</v>
      </c>
      <c r="B12" s="359">
        <v>3194707.01</v>
      </c>
      <c r="C12" s="383">
        <v>1451680</v>
      </c>
      <c r="D12" s="383">
        <v>5363025</v>
      </c>
      <c r="E12" s="383">
        <v>24425145.630000006</v>
      </c>
      <c r="F12" s="383">
        <v>8642000</v>
      </c>
      <c r="G12" s="383">
        <v>2121600</v>
      </c>
      <c r="H12" s="311">
        <f>SUM(Table33[[#This Row],[ฉีดวัคซีน COVID19]:[ค่าบริการดูแลรักษา แบบผู้ป่วยนอกและแยกกักตัวที่บ้าน]])</f>
        <v>42003450.63000001</v>
      </c>
      <c r="I12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45198157.640000008</v>
      </c>
      <c r="K12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40551770.63000001</v>
      </c>
      <c r="M12" s="356">
        <v>1347960</v>
      </c>
    </row>
    <row r="13" spans="1:29" x14ac:dyDescent="0.7">
      <c r="A13" s="296" t="s">
        <v>114</v>
      </c>
      <c r="B13" s="359">
        <v>3683972.1299999994</v>
      </c>
      <c r="C13" s="383">
        <v>5708880</v>
      </c>
      <c r="D13" s="383">
        <v>4067570</v>
      </c>
      <c r="E13" s="383">
        <v>25432636.990000002</v>
      </c>
      <c r="F13" s="383">
        <v>7129400</v>
      </c>
      <c r="G13" s="383">
        <v>1421400</v>
      </c>
      <c r="H13" s="311">
        <f>SUM(Table33[[#This Row],[ฉีดวัคซีน COVID19]:[ค่าบริการดูแลรักษา แบบผู้ป่วยนอกและแยกกักตัวที่บ้าน]])</f>
        <v>43759886.990000002</v>
      </c>
      <c r="I13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47443859.120000005</v>
      </c>
      <c r="K13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38051006.990000002</v>
      </c>
      <c r="M13" s="356">
        <v>4958240</v>
      </c>
    </row>
    <row r="14" spans="1:29" x14ac:dyDescent="0.7">
      <c r="A14" s="296" t="s">
        <v>116</v>
      </c>
      <c r="B14" s="359">
        <v>6687666.4800000004</v>
      </c>
      <c r="C14" s="383">
        <v>3283480</v>
      </c>
      <c r="D14" s="383">
        <v>6160996</v>
      </c>
      <c r="E14" s="383">
        <v>60274937.900000006</v>
      </c>
      <c r="F14" s="383">
        <v>7664000</v>
      </c>
      <c r="G14" s="383">
        <v>1260800</v>
      </c>
      <c r="H14" s="311">
        <f>SUM(Table33[[#This Row],[ฉีดวัคซีน COVID19]:[ค่าบริการดูแลรักษา แบบผู้ป่วยนอกและแยกกักตัวที่บ้าน]])</f>
        <v>78644213.900000006</v>
      </c>
      <c r="I14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85331880.38000001</v>
      </c>
      <c r="K14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75360733.900000006</v>
      </c>
      <c r="M14" s="356">
        <v>3018120</v>
      </c>
    </row>
    <row r="15" spans="1:29" x14ac:dyDescent="0.7">
      <c r="A15" s="296" t="s">
        <v>118</v>
      </c>
      <c r="B15" s="359">
        <v>0</v>
      </c>
      <c r="C15" s="383">
        <v>745120</v>
      </c>
      <c r="D15" s="383">
        <v>2235970</v>
      </c>
      <c r="E15" s="383">
        <v>7871806.4899999993</v>
      </c>
      <c r="F15" s="383">
        <v>4918000</v>
      </c>
      <c r="G15" s="383">
        <v>276200</v>
      </c>
      <c r="H15" s="311">
        <f>SUM(Table33[[#This Row],[ฉีดวัคซีน COVID19]:[ค่าบริการดูแลรักษา แบบผู้ป่วยนอกและแยกกักตัวที่บ้าน]])</f>
        <v>16047096.489999998</v>
      </c>
      <c r="I15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16047096.489999998</v>
      </c>
      <c r="K15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15301976.489999998</v>
      </c>
      <c r="M15" s="356">
        <v>667720</v>
      </c>
    </row>
    <row r="16" spans="1:29" x14ac:dyDescent="0.7">
      <c r="A16" s="296" t="s">
        <v>120</v>
      </c>
      <c r="B16" s="359">
        <v>2109693.6800000002</v>
      </c>
      <c r="C16" s="383">
        <v>9312160</v>
      </c>
      <c r="D16" s="383">
        <v>42746780</v>
      </c>
      <c r="E16" s="383">
        <v>42508343.79999999</v>
      </c>
      <c r="F16" s="383">
        <v>26652000</v>
      </c>
      <c r="G16" s="383">
        <v>336200</v>
      </c>
      <c r="H16" s="311">
        <f>SUM(Table33[[#This Row],[ฉีดวัคซีน COVID19]:[ค่าบริการดูแลรักษา แบบผู้ป่วยนอกและแยกกักตัวที่บ้าน]])</f>
        <v>121555483.79999998</v>
      </c>
      <c r="I16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123665177.47999999</v>
      </c>
      <c r="K16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112243323.79999998</v>
      </c>
      <c r="M16" s="356">
        <v>9130120</v>
      </c>
    </row>
    <row r="17" spans="1:13" x14ac:dyDescent="0.7">
      <c r="A17" s="296" t="s">
        <v>122</v>
      </c>
      <c r="B17" s="359">
        <v>130621.89999999997</v>
      </c>
      <c r="C17" s="383">
        <v>628600</v>
      </c>
      <c r="D17" s="383">
        <v>1791600</v>
      </c>
      <c r="E17" s="383">
        <v>10948826.729999999</v>
      </c>
      <c r="F17" s="383">
        <v>3156000</v>
      </c>
      <c r="G17" s="383">
        <v>1019700</v>
      </c>
      <c r="H17" s="311">
        <f>SUM(Table33[[#This Row],[ฉีดวัคซีน COVID19]:[ค่าบริการดูแลรักษา แบบผู้ป่วยนอกและแยกกักตัวที่บ้าน]])</f>
        <v>17544726.729999997</v>
      </c>
      <c r="I17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17675348.629999999</v>
      </c>
      <c r="K17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16916126.729999997</v>
      </c>
      <c r="M17" s="356">
        <v>575800</v>
      </c>
    </row>
    <row r="18" spans="1:13" ht="38.25" customHeight="1" x14ac:dyDescent="0.7">
      <c r="A18" s="296" t="s">
        <v>124</v>
      </c>
      <c r="B18" s="359">
        <v>0</v>
      </c>
      <c r="C18" s="383">
        <v>527040</v>
      </c>
      <c r="D18" s="383">
        <v>2532828</v>
      </c>
      <c r="E18" s="383">
        <v>4753415.53</v>
      </c>
      <c r="F18" s="383">
        <v>1846000</v>
      </c>
      <c r="G18" s="383">
        <v>203700</v>
      </c>
      <c r="H18" s="311">
        <f>SUM(Table33[[#This Row],[ฉีดวัคซีน COVID19]:[ค่าบริการดูแลรักษา แบบผู้ป่วยนอกและแยกกักตัวที่บ้าน]])</f>
        <v>9862983.5300000012</v>
      </c>
      <c r="I18" s="307">
        <f>+Table33[[#This Row],[IP CAP (ต.ค.- ก.ย.)]]+Table33[[#This Row],[ฉีดวัคซีน COVID19]]+Table33[[#This Row],[ตรวจคัดกรอง และตรวจทางห้องปฏิบัติการฯ_COVID-19]]+Table33[[#This Row],[บริการดูแลรักษาและบริการรับส่งต่อผู้ติดเชื้อไวรัส COVID-19]]+Table33[[#This Row],[การให้บริการผู้ติดเชื้อ/ผู้ป่วย กลุ่มสีเขียว (IP)]]+Table33[[#This Row],[ค่าบริการดูแลรักษา แบบผู้ป่วยนอกและแยกกักตัวที่บ้าน]]</f>
        <v>9862983.5300000012</v>
      </c>
      <c r="K18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9335943.5300000012</v>
      </c>
      <c r="M18" s="356">
        <v>483760</v>
      </c>
    </row>
    <row r="19" spans="1:13" ht="33.75" customHeight="1" x14ac:dyDescent="0.7">
      <c r="A19" s="308" t="s">
        <v>226</v>
      </c>
      <c r="B19" s="338">
        <f>SUBTOTAL(109,B3:B18)</f>
        <v>138142488.66000003</v>
      </c>
      <c r="C19" s="312">
        <f t="shared" ref="C19:I19" si="0">SUBTOTAL(109,C3:C18)</f>
        <v>50070080</v>
      </c>
      <c r="D19" s="312">
        <f t="shared" si="0"/>
        <v>244799538.74000001</v>
      </c>
      <c r="E19" s="312">
        <f t="shared" si="0"/>
        <v>652218786.9799999</v>
      </c>
      <c r="F19" s="312">
        <f t="shared" si="0"/>
        <v>223461400</v>
      </c>
      <c r="G19" s="312">
        <f t="shared" si="0"/>
        <v>18687800</v>
      </c>
      <c r="H19" s="312">
        <f t="shared" si="0"/>
        <v>1189237605.72</v>
      </c>
      <c r="I19" s="309">
        <f t="shared" si="0"/>
        <v>1327380094.3800004</v>
      </c>
      <c r="K19" s="354">
        <f>SUM(Table33[[#This Row],[ตรวจคัดกรอง และตรวจทางห้องปฏิบัติการฯ_COVID-19]:[ค่าบริการดูแลรักษา แบบผู้ป่วยนอกและแยกกักตัวที่บ้าน]])</f>
        <v>1139167525.7199998</v>
      </c>
      <c r="M19" s="356">
        <f>SUM(M3:M18)</f>
        <v>46085760</v>
      </c>
    </row>
    <row r="21" spans="1:13" ht="69.75" thickBot="1" x14ac:dyDescent="1.45">
      <c r="B21" s="303"/>
      <c r="C21" s="303"/>
      <c r="D21" s="303"/>
      <c r="E21" s="303"/>
      <c r="F21" s="304"/>
      <c r="G21" s="304"/>
      <c r="H21" s="304"/>
      <c r="J21" s="305" t="s">
        <v>2279</v>
      </c>
    </row>
  </sheetData>
  <pageMargins left="0.24" right="0.23" top="0.74803149606299213" bottom="0.74803149606299213" header="0.31496062992125984" footer="0.31496062992125984"/>
  <pageSetup paperSize="9" scale="24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4 f 6 4 1 5 6 0 - b d 7 6 - 4 d c a - 9 8 0 3 - 2 d 0 b 0 c 1 4 d 4 b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 1 0 5 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u s A A A L r A b 9 3 E o U A A D c p S U R B V H h e 7 X 3 5 d 1 R H l u b N T a l 9 F 1 p B S C B 2 Y 2 y D M W B M 2 S 7 b V W 3 X d q q r u q r n d M + Z n n O m / 7 I + Z 3 7 p q a p T i 6 t c 5 Q W w j c H Y x m Y x m y R A Q m h B u 5 T 7 M v e 7 E Z E v M p W p N a V M C X 1 w F f H i v c x 8 L y K + u D d u L M / 1 l 8 + / S t I z A K / H Q z 8 8 f o i i k T A l E g m R Z D J J H 3 1 + g 0 p p l l w u F 8 X j c T p + / C W a n p 6 m x s Z G / U m S 6 1 a D 2 Z l p q q q u 0 U c r B + 7 R 7 X Z L f H 5 + n i o q K i j A Y T m H s V i U v F 6 f n J s Y f 0 r 1 D c 7 9 2 p i e m q S a 2 j p 9 h G c h u j 3 q o 4 P N U U p w / P 5 T L z 2 a 9 M q 5 e D R M t c n H V F t T S d 4 o f 2 d 9 A 3 0 1 2 i z n A O R R N p S X E D 3 X G q U v B / x y D Q T 3 7 e E 8 L y n x U G z 6 O i X i U X 3 1 1 s Y z Q a j S y g Y 6 u 7 + J h o a e 0 M z M F H V 1 d Q t J I I 8 e P a L Z u T n a t X M n + X x e + u 6 7 G 7 R 3 7 x 6 q q 1 O V c D l k w j W x W E w q E S p 6 N B q l O B / b F X m l m G S S 1 G W Q J B Q K M Y m 8 I v h N E A 6 V N h 6 P c a h I A e C c q f w g F E h t i G k w H X J T 7 1 M P T Q Q 8 O i U d z 7 d F q K k y I f F / 3 C 2 V E M h F q k M t M b n + Y p + 6 1 i Y V 8 t U V e U j R w L i c 2 8 p I z + U t i N L q D q o J D 0 u F b 2 p q J J f b I x U O 8 v n n l 2 g n E w k V U 1 r / Q F D I U F 1 d n b p m M Q S D A Y q E w 1 J 5 f D 6 f q t y x O F V W V q 2 J T L O z M w v I B J S W l q b u C b + J 3 w P m u U H A f U D D A q b S 4 1 r E U L H x j A Y h v v b L R y U 5 y Q T c G V P a D / j h v p C O q e / M l i + 3 h r 3 k c y u t b w S / i X u K R F g b + n a R r 7 J D X 7 1 1 w Y R C l m 9 N q W p 9 k f Y 0 1 9 K h Q w e l c C F s k N D V q 1 / R 0 6 d P a c + e b g o E g + T j 1 h 1 p f r + f T p w 4 T p O T E 1 w h E j Q + P k 7 T M z O s t a 4 L I Y O B e f 5 e B 2 V l 5 V T C n 7 G B 7 1 g u 8 J 1 T / F s 2 5 m Z n m T h l c q 8 T E + M i N g y J b F T X 1 M p 3 Z Z 4 D s a q Z 2 I F A Q N 0 / P y s 0 Z y n f 4 8 l d E T 6 v L 8 y C U F S d B H e C O m 7 D J t a + p i i d 4 O 8 D j n e E J c x G q r i 7 i c o a X + S z T h l t N X H 9 5 d L X i z f D m x S l / h 1 0 9 n C d V C Q U q i n g a 9 9 8 S z U 1 1 d T a 1 s b 2 v Y 9 u 3 r x F h w 8 f k s + Y C j L D J H r y Z I T 2 7 + + h v r 4 H 1 N 2 9 W 9 K X g 1 n + b E V l 5 Q I T K x v w e 6 j 0 I C r 6 R g 1 N O 4 R Q + L z R M g C e w Q C m n U 0 E f E c k E u F n K U n 7 j A E q s 0 2 0 z O O P 7 p d y / u i D D O D b s l U O N 5 9 4 v S d E c 2 E 3 i 4 s q S p J U U + Z c C R P R 3 A t C I 8 g T m K s l P j e F J 7 + R 8 1 s N r v e 3 I K G 6 9 7 x A X d X z 3 G d 6 T I 2 N T S m i o G L a F d 2 Q D e a a t N 7 x B J t r F X I O T g D I j h 0 7 5 H g 1 w O + i 3 8 M R q c S h U F C 0 C R D m d J 8 m g a l 8 K w G I M T 8 / x 6 Z q Z R p B Y P o l E j j H B O V n l 7 R I m A n n a M 5 w O C R m I h w Z y J o P 7 z l 9 J B s + / t q o s i J T 2 M H 9 p K r S B E 0 H X R S J u y g c c 0 l / 6 + m 8 l / Y 0 x i Q N G g 0 m J W A / H / I e g v v 1 e b m / O X 1 N 0 r c S t h y h a u u 7 q L 6 y j H b V h s V b B 2 0 T 5 X 7 N z o 7 2 F L E A t O q m c I e H R 6 i l x f F m A Y 8 e D d C u X T v 1 U f 6 Q q S H m u L 9 U W V W t j 5 Y P m y Q x 7 v d 5 u V H I B J 5 3 Z n q K v K z V K q q q d K p K t 0 k c j S f p Q m 9 Z V m 1 k g M u R f S 9 2 R K i + P C F a C H 2 r W M J F F / v 8 9 E p n m D 7 r V 1 4 + D 1 / L X 5 m C + S 2 E N q m 8 r O r i s 9 / K u a 2 C L d W H a q q o o f F A u Z A J F X e O W + H J y a k F Z P r r X z + Q A j U V e 2 p q M u 3 8 n / 7 8 v r T y 6 w G b T I D 1 s 0 s C J A L g j g e Z 0 N e b 5 D 6 W h 8 2 o b E A F h n M E Z J q b m 9 W p K h 0 Y f z o m W t r j S p L f p 2 6 k v C S 7 / W f u 8 + v B E t F C p 3 e H h V S f 3 P c T K 3 Y h E 4 B 8 t M k E m L x F C I v A 9 K u i / E F X 5 X N 8 Z m F Z b l Z x Z 0 n b l P L W y 8 9 R e 0 c b v c m t J g o M F Q X m 2 s G D B 1 I F C n z 5 5 V V 6 5 5 2 3 p J U 0 6 O 9 / m K p k Q F V 1 F b W 2 t u q j 9 U V Z e b m O L Q 4 8 k 9 F I Z m w L D p C 6 + g Y 5 h 8 Y D H k o A z 2 s / M w A H S p j N Q R t I Q 5 9 m Y N q X c k I E I k v 3 / W 6 P e G l 0 L r 1 h s J H 5 2 4 B J Q 2 h I B Q E Z X R U H F 5 T n Z h X X + 1 9 8 s / D p N x l e P d J D p T 5 X q k 8 E s Q v Q Y P D x Y + p o T 9 d W v / / 9 H + n n P / + J P l J A f + q T C 5 9 S W 8 s O N g d H 6 e T J E 1 R b q / o + q 8 H n l y 5 L n 6 a s r J R 6 + / r p f / 7 b / 9 B n l M s b T o j l Y G J s l O q b d o i 7 H s 4 J O C L s A d 5 M D A 8 P c a P S z I 1 H e u X H 5 5 F H 6 H / Z + I j 7 U h j s z R f s R s r A p C E 0 5 p 8 b c R d b B M H b c m 4 z Y 9 M T a l d d O e 3 v 2 i m t s y H T O J t B 9 X X 1 K e L A V J q Y m K T m 5 v R + 0 t W r V + m l l 1 7 K W v D n P 7 l A r 5 0 7 K + d G R 0 d p Z G R U + l Q 1 N b l n P u D 3 7 O + 6 f v 2 G j H P V 1 q r P g K h / + O O f q Y Y 1 z D y b Y M 8 d P k D 7 D i i X P t z Z m S 5 4 V H x o E Y P M 7 w f G x k a o q S n 9 u W w g X + B 0 y c Q M 9 y + r M 5 7 F H s D N F 7 L l r U l D a A i F 1 t 2 b n O H C e i z n N i t c f 9 3 E h N r T 3 k L d L b X i Y D B k g l c N p p A h 0 8 2 b N + n Q o U N S e L Z m + v O f 3 q d 3 3 / u x P k o H P t P O / a 5 a 7 Z E D 8 B v n z 1 + k x s Y G 2 r 9 / n 6 R B I 0 5 M T F B 5 R T n d u H 5 L + g X o e 2 E 4 t a y s j M 6 9 9 q p c B 4 B c z z 1 3 R E y z v / / 9 Q / r R j 9 6 m 3 / 3 u D / S T n 7 x L V d p h Y N z f B v i + 2 e k p 8 v l L O J 7 g 6 6 o X V N B M J 4 c N f L b K e g Y D j E t h k D j E h C 3 X W m p 4 x k O 3 R n z L 1 l B e T 5 J i 3 J d a D p Z D K j n k 8 i n z z l M 8 O C j n N i O Y U N c 2 L a H e P n E w N U M A Z I H c v X u X 9 u 7 d K + f H 2 E R q Y h M J s M l 0 / s J F r u x n 9 d F C o M I 9 e P C A y T L F 3 9 V N L S 0 t o l 1 A E h A W g 5 R u t 4 t / 6 5 6 Y g q g L X d 1 d 8 t n Z 2 V n 6 w x / + S L / 5 z a / o 1 v d 3 6 C i T C I C 3 E Y T E 9 8 F c 2 7 e v R w a O U Z n s a U 6 m o i X 4 m V x 8 D t r V 7 1 9 c c + T S Q g D 6 T f Z g M 0 x E N Z b l V P K + g a f U F 1 z f W Q y 5 S J U m n J Z M x s k f u 6 8 u 2 I R w / f X y 5 i T U G 8 d 6 K A l T S b S C 6 j O Z l h f H l y 9 f o V O n X p F r b T J h 1 s P R o / A s L Q 1 8 9 9 T U F I X C T K J w h A Y H H 7 M J 1 6 F I x J X 9 i 8 + / o K P H j s p 9 g F y d n Z 0 y a A z i Q Q x A w s f c f 9 u z Z 4 9 O U f j w w 4 / p z J l T c s 8 G 0 H o g U X m 5 G g 8 D b K J l A / p n O A u T E d r K v t Y 0 B A a 2 u 9 3 g Y q + f w s v U N k C p L 5 l y Y q w E 2 Z 4 h R S Y t m K F C i R i V J v v 1 F Z s L S 7 t 0 i h C v H W W T i y u Z T S b I 9 R s 3 q b e 3 V 1 p 9 m 0 w Q V F 5 4 + J Z L J g C V s 6 G h g d r b 2 q m r q 0 u + E / 0 w r 9 c j J M K 0 p V I 2 x 6 5 c / p J O n H i J r 9 l N 9 f X 1 a R U Y 9 w f N Z H s N c T 8 g / D E m o 0 0 m A F 4 3 m 0 z A 6 P A T H V N A w 4 H v w L Q l h J i H i B n o + K w N Z Q I H 5 R p A + m k Z Z B K s k B u r I R N g 7 i M T S D c i x 3 x D Y d f y Z 6 c U E z a d h j r Y 2 U 5 t d e X S k t u m H o 5 H R k a o r a 1 N X + k U 1 O T k p F T 0 f A P k f f p 0 n K Z j N R Q e v 0 8 e H 4 i W 5 L 5 O J W u e 0 0 J I N Y 1 p O N X v A h 6 y O V l V X b 3 s e 8 J k W b T e c / x d L U z u x R B i k s f i M W Z T k i r 5 N w A M 7 l Z y P y 0 Y D A n Z 0 e A Y 3 B v z 0 k O 9 f M P D y e h D 6 X q d F W W s n b L N 7 V s J 8 C w 2 z D F C C L R U k p / B 7 5 4 l T 3 J z z V B 3 / e 3 y t 5 u G U M j s g y 1 V 1 N T Y k K a d A I R 2 p 9 6 k f / L x e T r N Z p X d 2 c 8 H h o a G m D B u 1 l g t 9 D 1 3 5 r G + C P f U 2 9 c n f a K q y k o 5 h g P i p z 9 9 L 6 0 S 3 7 p 1 m 0 3 D K h o d H R O N m c u p Y A P P i q l G c E w s h a X W Y c H s 8 7 G m w v S g m Z B z X 7 v r o 7 S n M U 4 f r o O 3 L x O L k Q p I s t k H q X R v L g f F p j L 5 3 n z x A N 2 c 7 k g j E o D 4 j M w e S C c T g C k 5 q E D 5 B h w V X 3 9 9 j c K R O L f s M D 8 T 9 O c / v y / T f G A O w s 0 O 0 r 3 + + g / S y A T s 2 t V B D a y d Y I J B e 9 r 3 m w m c Q z / u 3 v 1 e + Q 1 o 4 s U A L + J S i x p d H j / d H P b R L J M J G s d g L 5 M p k V Q V G v 2 k 9 U T m M 9 v H i l R u N v 3 c N B t z L I 7 N g E 0 z U 6 K 9 r o I + u j Z O Z 7 v m h V D h q C o E y E 3 u O 1 V z J Y p h b D B j Y e i B A / t Y A 2 S f m r M W g C Q Y I 0 o m o r S v K U a 3 R u A Q c D O B v a x J A n T p 0 h f S 7 4 K T I h O V r L 1 K 2 f Q 6 9 s I x u n D h U y G W A R w M d + 7 c p Y s X P 6 X / / u / f i 8 c Q M z m 6 d n e K c + P C h Y u i 2 X I h G k 1 v P M S E 4 3 A q 6 J a J r D M h F 1 1 6 6 B c 3 O d K N + e b l R g F A v g K r 7 S e t B N l I Z U S R C u Y f 3 1 O S G w h d D 4 p d X H + 7 U v w m H z L 3 h y / s o 7 / c c N P u 2 j D 1 c n 3 6 Q U 9 Y n k F a b J e H P u 3 3 U z S u x p p e 7 O B a E Z m m q Y l R u n 7 9 J v 3 s Z + k z I f K F f / z j I 9 Z A 5 8 R k U 3 P a X P R K + 7 j 0 r X y + E p n 2 t B h m Z + f o r 3 / 7 g I 4 c P k T 7 9 u 2 T + X b f 8 f 1 i 0 P X U q Z O p Q W T b J B w Y G G R N 7 J M l + p m m Y j A Q S E 1 l Q u M S j r v p m 8 c + m d 6 D v F k K e x p i N D b v T j M D 1 x v G x D M w x w g T 3 I + K Y + l 8 I k 4 1 / m F J L 3 Z s C k K 9 f e I I j U + H 6 P M + j / J c B e e p x F 8 m 5 A k F 5 q i 0 X A 1 O 4 h i I B i b o R E d Q t E O u 8 Z m 1 A D / z a M p L n 5 / / g N 5 9 5 0 2 6 M u B 4 z l 5 s G q G h x 4 O y q D H T 1 M s G 3 D N m t l + + 8 i V r q j h r v V L 6 w Q 9 e o 5 s 3 v x e X e j Z g / O r 8 5 e 8 p V r W f G l p 2 U q k 3 S f s b 5 q i i r I R 6 n 3 p p n E k R Z X J v F m Q n F W c y / w e h s B + F K 5 m g m t J R d U E R w / X B l e + K m l D V F W V 0 v K e d L v W 5 a H w u S S 3 x G z T k O p Q i j 4 F 9 X M I V 7 M T O i C x + M / s i 5 A v f P i 6 R V j w b c A + B g U v 0 9 p m D a a 7 z x Q D H x e j Y G A 0 O D t L + f f u 5 M i m T 8 N q 1 b 2 l q c o r 7 a B F Z 6 A j z 0 e A a a 5 2 n 8 x 5 Z 6 G d m N p z u C v O 9 + W h + G Z N b l w L u I S N 7 1 x 3 Z S I X 8 h J Y S Y d O 6 r n R S z f k r Y h R 9 H + r k w d 1 s 1 s V p Y p 4 7 8 7 U x q m / p 5 h P p y C Q X K z G a 5 j 4 D y A R z p 2 8 8 f 3 2 o X G Q C U A m q O k 9 T 7 9 T i n j j c L z y S c D b 8 1 3 / 9 X 1 l F 3 N r S I u 5 2 T E P C 9 7 z A / a t X z 5 4 R 0 + / y 5 S / F / Y 6 n v P T A L 2 Q C D J m A b w Z L x O R c L S r 9 T s O z 0 W Q C M s v Q w O X i / B a y u W g y U P x 9 q b U 3 Z + u I 5 / d 0 U i w a o a E n T 7 h f F C b v / D 1 q 4 T w t 8 y 6 u d T A w 2 F K t W r I n 3 P n u 5 r 7 B W o H i z r W y 1 Q Y q + f C s h 6 4 8 z O 2 m x w D z N 9 9 c k + f 6 7 W 9 / L a S 5 + t U 3 d P 7 C p 2 k V C w s j 7 9 y + K 9 O a o P G + G 4 I G Q s m l o 7 s h S o d b o v R q d 1 g W 9 6 0 G 8 + H i q g o m H 9 C 4 K O 3 l l r y d C 1 d J e r G i q A m 1 o 6 Z U T K K p y U m K z D 6 h 3 Z 2 d k u 5 n k 8 4 g W 8 s G r Q Q v 1 j d s n t 2 z d u 9 Z L e B i x t K G l b T c s 1 x B p 0 M L a z f m H g 4 9 f k I n T 7 5 M h w 4 e l D 4 e p j K 9 + 0 8 / o v G n 4 2 n P 4 2 G b r p r 7 g X C t w / s 3 l m U N 0 t H W K B M q T r V l C e k 7 Z S 7 u W y 5 W + b G 8 I r M s w S N J M a R i C R Q Z 8 T M B f c p B 8 c n x / d 3 i w Y M T A s s m Z m f U i l N k + i S b c y a e C z e Y B K h g a 9 V O W K E K L b c S M g G 4 H K 5 q G 7 j f y 1 e u 0 r E X j u o U B 3 C J H z l y U G a v w + m A J S N / + c t f Z e n H a 2 d f p Q s X P q P m 0 m m p Z D Z u j v j o W 9 Z c V x 6 V S A O y 2 W G X K a J S G y y z L 5 n k v v Q s v J 9 O X S k m Q b 8 2 S 3 L h p a 7 C J 9 o J G Y z Z 0 r t 2 7 e L U l a / Z 2 V W 3 e k L h t y Y C q 2 8 R n 0 y n a x S 0 s s 8 / / 5 w s y 8 9 s D D A r / G v u S 4 V C 2 A t j h u b m 5 u k n P / k n C g a C N D r 2 l N 5 4 4 x y N 9 V 6 i C q / a r s s A 2 h i a K 1 + u 7 i r u S 7 3 Z E x I r w I x N F R S 6 B V G m n y I W T O H M + l I s U p R O i Z f 2 d 6 W 0 E y o e 9 t D D x M 8 P 7 z r u 6 c w K m R P 4 z l U g H 4 v t M m d w w + u I K U m Y z D o 8 n D 6 u A s / e r 3 / 1 S + r o a K d u 7 j N B s B J 3 d 9 d u 6 r 1 / X 5 7 / h W P P 0 5 N r v 6 N S V 1 B / K v 8 I x V z U P + 6 l s + i P 5 Y e j K 0 b 2 s u W 8 B K n 4 H / r I 4 7 N l q f p S T F K g L F s c d Z V Y U O d M f M U A J 0 b 4 b a / W c o H n X A m w z 3 e + V q 6 e 2 u 3 M W r j F J u g X D / 0 0 O O O T D T Y / O X + R Z r Q Z C 2 D W e a 4 5 f X N z A Q k x R x B j U 3 s q h 6 m x b H 1 I V c I 1 o r t R a X U 4 O Y o B x j E h Z c k h S j U U K Q L t m Q V F R 6 j G m i r Z F g v a C a T C V m B o n b 8 a c P o H y 9 Z O q 8 D d s f y 4 2 F H s A 0 z O x 2 z 2 Y U b 3 E P f D g P t j P q k c N b L d 8 + L e S g D X n j 1 7 m v 7 4 p 7 + I W d j Q 0 C h z F g e u v S 9 b d + U b X V a f c 6 W N U T 5 h l 3 G q D 6 X J h D x B X 2 o 1 D e x 6 A 3 f K Q f H I s b 0 d Q i S M u 2 C s B v u M Q 2 P E l q 5 7 q w b K 5 e N 7 p X n T T A C + s 3 / C K z P R z f I I A F 4 4 r O p F g 2 G W v i 8 F L P N 4 4 Y X n J U 8 w X x D m I Z b a l 3 n j d K R F T b 7 D k v R 8 w G w n B u Q z P 1 Y L Y 6 U A R l N J X e H / Q + L B d e p O M U j R O S X i 0 Y i 8 E Q M Z B 2 c E x l 3 s 1 i r f 2 g k d e i x X W K 2 7 e T W 4 e e c B n T 5 9 a s m p S W h Q o J X g A a y r r Z V 9 1 n G M z 9 W y G R w I z K f G 2 5 a 7 v 8 N S m J h 3 0 e i s R 9 7 O U W g 4 Z Y 1 e k 6 k h J l A a y q Q W j f z j q x s b W J U W x 9 n n D 5 M r N i 8 O i f 7 + f t k x C K 3 k W g h l v z k i G w r R C h + q n 6 Q v L n 5 A 7 / 7 4 H f J n r N g F s O 7 p o 4 8 v y C T Y E p + X N d q 8 7 G 7 7 8 s s n a G R 0 h L D f B G a 0 / + I X P 5 N + V 9 9 T L / W x N s w X e h q j 5 G U + 3 X v q W 1 f L Y D l Q 5 p 1 y T m F W P l 7 d E 4 9 h 7 R l 3 C z h 0 J W O 0 q 7 V o q n B x E e r c k S 7 q 6 + s X T 9 e V L 7 + m y c q T C w i 0 U k K 9 0 R N S a j g H 8 k 0 o W C R L 3 W J 9 e Z y 6 K k b p x o 1 b 3 D 8 6 o 1 M V o J X + 9 K f 3 6 a 2 3 X k 9 b T B g O Q 1 u F p I K V l 5 f L 2 q u 3 3 n p T Z l B g X d N l v Z d 4 P o D 8 E o c K P 8 f D K Q + F Y m 6 a C r g L Q i 5 F K G X 2 q d n n m l B a k k y s 3 e 1 F U 4 W L x y l R 4 v P J o C Y 2 Q U m w L p + q U n t C 2 F g p m Q D M W M i F f H d q U R E X 4 W 4 K e C / T f L x c 5 v I B I D U m t g I w 6 b B V G d 4 x N R d x Z j 7 4 / S X S n 0 S / C 1 o J M y x U f 8 L p 9 2 C h Y z 7 Q U B G X L c U + e + C X a V T T A R d 1 1 q 9 9 + t Z q 4 J R 5 5 r O p z E Y q t z V F A 6 5 t K J Q i k L I 9 M g U H G f h Z f 8 m q y J M N g U U y e z H N t R q U e L g V X e Z t x 1 2 s U f g Z x 6 e V + x u N P 2 Z l u E s q x G m B l b e V J Q k a m F j o S o c W s / t f G N x V Y X 4 e C P 3 K b i Y Q V v O i b 4 a l I E P T n r Q J t I U F P 6 c 8 q h q T e j y C f i Q S C i 9 F o 6 F O 7 1 Y D u f 3 j n t Q q U p t U q y U Y 3 l 2 U C + N r m A W R D R g U X S 5 C c R 8 d e / E Y 3 R 5 U h B q f x + s 5 3 X T p Y T k l a / e n 9 i n f 3 R B P z Y L A b k f Y d / B v f / u 7 e P 3 M k v 9 8 N g x 1 Z X g p H d G 1 o Z K 0 z V j q 2 E z F + 6 B O d o a p c w 2 z T 9 Y E 0 c g s c l v O v e W p 7 c 0 L 1 C 6 4 B Z a q i l J K J u L y W h W 8 R D l f 2 g n A J N l c w J K H Q g F D A 9 e u 3 6 W x 4 M J 1 U 5 7 K d p q 3 h p h g y s F R g x X C e J H 0 j 3 / 8 j r w I w W g p z E L P F 9 A o I P e N 1 u u u j w p h h 6 a 9 M h 3 p y i M / 9 T Q V i F B 8 Y 3 w r L H q Q V x / h f k M h V Z c K L U W h o U o q d o l 2 + v i e s 4 V y v k g 1 n O M t E Z k T V z c a 8 6 N 3 q K b t E F V W L 3 w X r 6 + s h h 6 F W s X 0 Q j 6 E 5 8 b p d / / v D 7 J p Z X / / g 9 T + e x j f u t D r z 6 u L O 3 O l 7 2 T Q I 4 4 d V B b s S f F S R 4 R N U 5 + Y t x s K + T n r N 3 U F V s x y 0 e D w 4 t 7 c j Y L r w 6 9 v b X D O L M S u 9 v 1 0 5 0 m M W 2 F n u p F N q L W S 6 7 U 9 4 Q U V A B 6 r T + 4 X Z u A y H A p Q / O H 7 V L 7 v Z 1 w C 2 d 3 d c F u j w s x M D F N l p I 9 e e m 6 v j M t B s 9 2 b q p H z m A W f L 0 j l 5 C y q K 0 + k T Q h u r o z L W O D R t i h d Z u 2 E P u L B H V F x W m w k 4 D r H c A E G t J X 7 H F 4 + 1 J l I y t u 3 v 3 t 5 q 6 T X E 4 V t p h m w O U v c m G q 0 N t I s h m w b M 5 p V r / m C v R 3 X U o i G g / T K y R M 5 y Q S A 8 H g d Z 1 l N M y W b T o m H D 4 S C y x y a K 5 9 k A r A w c W d t b M H s + h H + L X g b s a 0 Y n C T V f u 7 n 5 n H M a / n I L E N z r M I 1 t r l 5 Q 8 F n m x / f v 5 t u P l E F h N Z w r d o o G y Y z K s m d U R / d y X M L C 9 L a C x 8 X Q 1 d 7 j f S B y v j 6 p R 0 K L i r X X b 1 H U 5 5 1 G 4 j e W R e V j W e y o a s h K k S b C W O v P P W s T V x W G w e d r 1 C j O b I Y y Q N D w b S 6 V Q i R 8 i y k J C J B 6 T + d 6 Q r R 8 K y q + P k m F Z Z N G G B c Z 4 A r p o s 7 + l i i k E + g j 7 E c 1 O o 3 p p / h 3 / c t o y 8 S Z W 2 F 5 f d 3 u S F Y D / Q 0 R a l / P P d 3 4 x z m J K J Y 4 H H E m i m s l T r a u j E D Q K o 6 8 B + O Z O a W y n H 1 d 2 4 + m l a 3 C i E F N / m + u 3 l P 9 o v w e 7 K P c e S D X C O z j n m E S b D A 4 e a o a B S Y O f l y O 1 e X Z n + G T P i s X A e p p f + y C E D U P L c x K e C N 7 s v d J s D M b s e L q w + 3 x J a 8 7 / w B f W o d Z a i o / V d h H X s N y w Y X r e H W x g u m 5 R / s 2 U m 1 p e t r P i C f 8 V 5 Y v K 3 c o E y P T + 3 f E c t b Z U X r j S d b C u j Q Y 2 N M U w H y O Y 6 0 U m D a 0 l L A j P Y z X S C T i 1 7 f G 2 K t q t L z v U V b b n A G p Q o J o S J Y Z r G p S 5 z 6 V Q g p q I Z q b 6 x N 7 V + H j V D W o / 9 k M D j t T T P J 0 H 8 x y O e v L v e 7 Y g m X u L z x y E e a i 8 P l m w t Y 9 4 h N a r 5 4 W E L X M v a t a N W z 3 T c C i + W t O p e k 6 Z n C z k M q q F O i o 7 F O X p U J I g 1 N K 2 6 v J 6 l s 5 D J X 1 r r s e x m b x a Y A U n 3 y 3 T h 9 f e n v d K J 5 h I 7 v j M i u u B u F 2 r I 4 m 7 x L E 8 L M M w R a q 9 T 1 g Y h L H C T 5 9 j b m B M o L d Q P V I 1 s V w S m W k V H O P 6 u O b b Q U 1 C l R 5 v f I 3 g m 5 S L S e 5 I r o w X 6 s o L V h Z g i s F o k V f n 4 2 X k m n T 7 1 C H 3 z w D 0 q E x i k + 8 I n M G l l v o O E 4 v j P K J m + U 9 u o l 7 8 v B k O 6 P l i 8 y p W s 9 4 b g l O B S C p Y 9 Z h k L c t + O w U M L Z m i 1 5 g 4 R r H 8 Z X g t E 1 q o V V 4 E K f W q H 7 Y H L 9 W l h s Q I l x m 8 V Q X l l D L l 8 V d e z c K f v y n X v 1 O J 3 p X v + p P Z 2 1 z m / s r o / J D I j 6 8 q V b A 8 w w Q b 5 9 t Y r l I q v d h F M A 7 m g y I T Q c c q i k k J A T G f V s A 2 X j a 7 I F j H 5 j j t q V R + v j D i 4 0 4 G 5 + u T N C x 9 o j d J w r 7 L G 2 7 P Y 9 + i g n X z 5 O P T 1 7 Z R 8 + t P 7 4 T L 6 B / I 4 G x i k 2 N 5 b a i M U A M y T w W h 4 M U B u n w 2 K Y X O F 0 J 7 j Z 1 7 I q W s i E z 4 t W s t J S U C S z U w q B g v a h M P 6 E C Z 7 m N T R b D X g i b O z f W J G g W q 6 w j Z U J e i E L U W 6 P l K Q t x w D w m X w i G J y j 8 M N P K P r o E w o 9 + l j W Y v X 2 9 s m L 4 b C E B B 5 H O B 0 w a I s Z G v m C F D X / Q X 9 x T Z D 6 Y S i k 4 i r Q K R K A V B z R 9 a s Q U j A N V V W W v r R 9 M S y n x S x W Y I o T l q Q Y N D B R K v 3 p z x 3 I M i C c b b r U W r C v t Z R e O t p N + / b 3 0 L l z Z + V t + P X 1 d R S N R e n 9 T + / Q R 9 a e h y v F Y u N R e N J l F n N u 8 B e k v g d x D t V 3 m n Q 5 k D i A N z 0 W C g V z S t R V q h W r Y 7 P u V I b k g s x p W 8 F c u W J D L 5 t + 5 3 u d C o s B U r N b E R C M u O j 2 a P q 0 n + V O Y 1 o O 2 m t i M t 6 G N 3 w c 2 L + P I t E o 7 d 2 7 R / b 5 2 9 H S Q a 3 7 X u F C Q a m s D t m K L 1 9 j a 6 g b Q h v 5 E R 3 X o p J M n E N c y z I x H s h a 5 z Z C W E N l S 1 5 / 8 S Z j s o H l 9 1 Z F W o x Y a L E 3 M 6 l g 1 n 7 e 7 5 A K u x V h W Y T B 4 J Q 3 z c O 4 1 g q J P k s b / 8 a J n W E 6 2 O z 0 l 7 B I 8 e K F T 6 m m t l a O M Q t / K c f J S o G Z 8 P m b t a C J k i K N r i d S V y A 6 q s 9 D p m a w a H N h n d s I K Z j J N z 0 5 I Q + f a / 6 b Z F o G 8 m 0 G b T Q C f P 8 x q 3 8 C 0 t i 7 s 3 5 8 v 5 S J 5 Z i H L + 1 c v m N C l o T E H e J g y c o h 1 o I 1 e t 6 g w Z M n T + j A g f 1 U o V 8 d C p z Y F c m b R s H 3 5 G 8 z F 0 M S i Y r w k T 7 D I u f U i V R 1 4 T A U c r T / R q N g T o m 9 X e r V N K t B v g q / E P i k t 1 Q W 6 B n g d Z 7 n u P K / q b c 7 u z 3 q S + 2 S i y l Z y 9 l d F v D O 9 1 F g d l r i M B e R R 1 g 7 h f 0 n I F h S j 3 0 q 8 E J s j P 1 l Y q 0 a x c + a D t 7 J V M X O A w y R Q C I h j x y o u J z E e X 3 O h P g X w S C j V d c 2 U l y f f H d H b m u j c b S j g Y b m K q l 3 L C n e P s k M y R g F O 5 4 N x u R f 4 r K i A i q 6 0 c i n d 4 c X D I 5 i 9 s G 3 T 0 p o H r P j Y 0 G K P v y A K p q 6 K F K 9 8 P U 3 N m D e P d 8 w T J 9 9 d o l e O n W O 8 8 Z N 1 a V J + v 7 7 2 / K S a 4 P 6 u l r a 2 7 O X 2 t r a d I o D b P D y 8 f 3 l O y Z 2 1 s R p w H q 7 y L 6 m q O z j V 1 O a y N t q a N Q B L C h M c v 2 Q h Y V Y Y C i i t x O z t h S L I Y x G Z M E h 9 u o 7 + f L C R m M j 4 D r / 3 d 2 C V M n D b T V 0 + X G d r N J d D a E M 0 A e I 5 G n X 1 P U G + o A V J Q m Z R L u z L k Z d 9 Q v 9 0 z C X H k x 4 R a I R t U u s x 7 v 4 O F 1 z V Z y e a 4 3 S + P g E 9 f X 3 i z b C V m M 7 d j R R R 3 u 7 v o q J 5 / U y 2 b L n F d 6 i H 7 J M a t w r Z p U j x E 6 y v e P 4 b F J e J r C r L k r X h t L J h 3 G z E u Y X 3 l O V H 6 j 6 A B I Z Q o F M c Q l B J J t Q Z u U u C 5 O K m F C n T u 7 R 3 7 O x K B i h D r U q Q k m r s w Z C b U b 4 W K N A W x 3 n v g s 6 8 D b G 5 t x U 4 U / Q H J O u b 8 K X t p Y r F 7 C z k / 2 m j 5 U C f d P P L I c J Z j S U M / H t P Q 1 x F 4 2 V c a o v S 9 D d M R 9 X 9 3 R g i z H M t M D b S / I B K X 8 Q C g T S Z E q R i o n k k A r a i U P R T t B S n A / J K J 1 + p U d / 0 8 a i Y E 4 J 1 x Y m z F L A R i h Y V o 4 9 L T K 3 H p M X b c f d T D h a F p k A 7 P k A L + J q g Z n + N v A W / c w N Q l F a W H p / J w u Z g F D U n S I T 7 g S a b b U T j U 1 j K n + F W P q I 4 6 b h d U R d g 3 8 m X M / t F J Z C w Z w S + X X U b l 5 8 a q 3 R M s C i v 2 r W B C s B T D a p X C s E P p P Z 5 4 H G y 1 x J j P 3 6 2 r n f l A t 7 m 2 I y G w T A J 6 H 1 M A y A g W x 4 H F 9 m b Y z p T Q A c M b n B 5 0 A M 3 B j 2 N M c / f W y E / 1 j H j n V j 4 v I d W e r c R k j B N F T K q / A M A h 4 4 d N 4 N R r N s d Y b c g e c P y 9 O X A 1 T e l e 5 E B K 3 2 f c a y e m g V r H F 6 T b v z z + 0 J y Q s X U F y z i 2 j M 4 R m 1 / 7 k 9 I I 3 v O d g c V W N d / L y Y g A s s u i E o + C J / F E k Q C r G s Y x N 3 x C a V k k K B y 7 Y w / 7 x l D f o W n j 3 A I r E 9 f L k 2 q k S 1 6 6 x T W g E t / V I 7 t i 6 2 j 3 s 2 f D V Y I l s s 2 0 D / D k 4 O E A h E e j z t p f P 3 / W q T F j 0 h t q E 8 T h 2 s r R o r H I 1 l t J w 9 r o i 1 U t D A 2 S w w 7 K I E T d j T C O f M w u d K I w j / 8 7 j M s U U u n D F x K 4 T Y d W 0 j / x V M Q 0 0 G o K Q W a a m 2 O F D Z M u f 0 5 c L z b R G 1 r w Q X G J B r E S P c 7 i v B c 1 k 2 W c n c u h p m X u b m l + M B D w 0 y E Z e 7 F d u l B 3 7 p L 9 o 7 N s G j i C l Y e A n B H i Y V Z o 3 s q E r Q 1 I R 5 9 z A T x B C G G R m L 6 z g I w + k g j Y z R 6 b R M K R Q K 1 o f K t S n L s w Q 4 H T B e B F x + m N v d D E c F K l 9 b d U x c 2 Q n O O m z P / P L O d M 8 e N E E k d z d n A f B y A h s w R V / Q Z h l 2 p c X 8 Q / S l u q 3 X h C 6 F I 6 3 R t N e K A v j 8 q a 6 I m L D G G 3 m U G w m 7 P c V v Y x e l u s A 1 a m E N K b m S S R I T R w Z Y 6 U q g u V j 4 n A 9 2 q 6 5 n G y 0 F 0 1 C B k H o R 8 7 M O v I w b g L m G l 1 o v B m g P Q w I M x F 4 Z W H j 9 h V 6 l C S D Y 7 e m x 3 s v v N v e v b H M M T o P M a V 8 g J K Z H A e g P G Q 2 K B Y i 5 A J J A u 6 C / B B M R 7 y i G h 9 J + 0 R 2 8 i P D q w i z E M x x p i d A O a 4 M X m x h u Z t a h 5 g i 9 v j f I J z L 7 R r a 5 B / K Y N B N X x 2 X l K + t L 5 h M F I 1 Q 8 N r + o y f c s m o P Q W D C P V D V e i M x d X Z f C 9 S e + l N M B J h p 2 f Q J h U O n t c S c b m M A L Z 0 U z a 0 N s E A r i Q X v k K g 2 8 T h U b u M C E B X E j T F L s M G W b d w A 2 0 c S U K s x X r N J a 2 Y Y h C g a y h T A s c I h 4 3 Y Z E D p k g H h c T x 6 c 2 R n X O q 2 u 8 3 u W Z o u u B g j k l s H k j A O I Y 8 j z L f S o D j C m h k o a z K I V c R F s J Q J i l B l + h q c y L t u E 5 v P f U u 2 I 3 v o F x v z / Q 7 7 m C N / L b I Z 9 s N p o J k K G i o k J C j C V h O f v p z l C K K B D R T H w c j i X l D S U w 8 U R w X m u s p s Y a q 6 Z t 7 L + C a a j p e f V e p G 1 k x 8 W + U q 5 0 6 R U / k V z / B g c D s n B 9 u / R v Q U v B b G z U Y 0 g r R b Y B 5 0 D E L d t h G 7 P U A K S o q 6 9 T 5 A C J N E H K f I o w D e U x 6 q y N i j N F X W O L I h q k u a V e f + P G o 6 B L 4 N H m b m u n 3 L g z 6 h V T C R o D i y x X a v K t B v C + o c 8 z Y 4 0 5 Y f m 6 G Z R d L U z x 1 m R o O p i l B i B G V W U V a y e t c Y Q g S T r e E S I P a 6 a n 8 / B 0 J u n b x 1 6 t l R x R n 2 H h z H J j 7 h R + r w B S M A 0 F 4 B 6 2 s T j u M q n Q R z n f W y p j R p g W t P h M g 7 U B 3 5 x t r 7 2 r e k n J a s G 8 o L a a u O X a x y + x 8 A m Y d i A O 3 m y P d w k j b k w + E 1 a X Y i 5 f k v r G u I + V M v E 0 k a x j k K q Q Y E J Z 9 N p g Q a t l 9 6 G 2 s T j Q u m M G A x Y l w o s G 7 1 r m W B Y 8 x v Z s h U L D n v w L 7 W d M Q K 7 / S j j O P B B C B E N B C R X B E h T l f p L S O q y d 5 v g a T R h H F B H 9 X s x I B + F U e m Y 9 2 0 h x X b z Z W 7 D c j 7 k 7 Z O 3 P s z j j f C 2 w X d K L A V O F b j w p I W x m i X 5 L 5 r 4 V i w F t 3 F q z H 5 o 0 1 z Q j U 7 Z Y z t J U g b 5 R m C Y n J 6 m 8 v A J n K R h J 0 q V + D x 1 u D l G F L 0 r n 7 7 H p q 2 e a q 2 U b a q a 5 r I W K q l n m W M J B i S i 9 8 6 O T 8 t 2 F A D y i W X i 2 M d J c A c e E 0 4 / K x L b m W g h U U k w H y h x D y o Y q 1 l 5 7 G m I y d r U S M g H L I R P G k r D d W a 5 Z 5 d U Z y + 8 X I i l 7 X g x O u W R v x r l 5 N Z S C F + N / 3 u + j O J t 4 1 w b R X 0 r S s b Y w 3 5 P W T E Z T I R T h B l k f 1 9 V W Z q 1 r G y a f 3 i q c h g K m w u 2 c G V D 7 y h 4 G t r X U 6 o H J q N V M J J h 9 6 G / Z G J j 0 0 F T I n e Z Z M 8 A E 1 n h S z R B H O 4 b P 2 w s O 5 e 3 w f N j T G K W R O S 8 9 4 u 9 C u R m g Z b a P F w W X q V z K o S E C 1 j o 1 h a / R g f 1 7 K R x N 0 B c P u N G I q A W F 3 X V h a i q P 0 K e 9 H r X 2 y W g o v V L X l Y h Q K I z F h W F 6 4 4 1 j V F q 2 + A D 5 e q L g h J o M t X L m u t N M v m 1 C 5 R / o a 2 H g u J a J A e 2 G y b l u V 1 J W + u L N h N N B t 6 w W x u t t 0 F c D K R s q 4 v S Q i T P H 5 4 2 j A h V 5 Z n K Y X j / o o 4 S v j r 5 j k 3 K l M G V q i A R t g / K f m X p K T f X V F A h j R 2 F 1 D t 0 B r y t G L 7 Y H 6 P Y T F w 3 P c D r f g x B L V u u C V B E 2 + 7 B i N 0 z v v X d K v r t Q Y E L 1 F b T G T g S b + S 8 T y i L T N q E K A + g j E A 8 u + m x 9 H 7 w b e P T 6 7 + n U i a N 0 P 7 C T S s q q 9 Z m V A O W L c j W a S Y k i F V b k I h 1 9 a r P c X U k y E a P 2 6 j D 1 j Y H U T C T R U o Z M q g + V 4 P h 7 P 3 1 V / 0 5 h U F C 3 O d B R g x e e K V M v G 7 b 7 U R s H N F 3 1 5 X H x I m a b v 9 f T 6 q N f / O L n 1 B / t W S O Z 0 h t P p z + k 4 j A D p Y H V x x D 0 p x 6 M K 5 e 5 i w w R Q T y H g L l m 4 W 8 k 8 B J 2 s Y 0 L J d j w o 8 o f 5 0 z a H u Q t B m D K E W Y w Y J M Y G + h T Y T P O K w N l 5 P G u c k x K j A 2 L Q J o s N r F O d S r X e e o 8 E 0 m R R p M o G a d Y S o u Z E B o s Q R 0 d T W l 1 q x B S c E 7 f G Z 1 h + x 2 Z q Y 6 3 y V S c w L S n z A 0 s j 7 Z l X 0 0 M T y S m M G F H W t V X Q y q X M f 6 K 1 l G C g d p 0 Y v E P p J F J k Q h x p Y 0 U c Y R Y S L d C X P P 8 C / v x Q w U F E w p P W 1 j h H h R n S J z O 7 M 4 + v r J N s s L D v J H D L o l c K 4 3 R / w K J 4 O z A b k h Y A 7 W 3 I U Z l X l X x D z d b L n A h k N J C n W y t w J y T d J B F X 2 N I l U Y g i R u C I c Q N O n W q U F I E V i c W t X G H k j P G z x m u 7 Y J t E h U p t C G x J E 5 2 h u n N n h A d b Y 2 y x m J z r D Z K r 7 A 5 d 6 4 7 q P t C 0 F I O a S B V v p g c o y 4 Y d 7 p D H n 2 d n F P a S q 6 T S Q F x 8 m M R V h G g K A g 1 M A 2 7 G d t n I d N 0 4 j Y 2 L T C T A x r K t I n Q Q s w E I U A / k 2 m G D R F F G K W d F G m S 0 p e W u N Z a q B N E i j i G V K K N u J 4 Y r W T C t 9 4 5 r X 6 s w C i 4 U 8 I I 5 4 x k T n M l v E s L W b W t s T Y e 6 A e t F I e a 0 / t V i g Q Q E C R J D y e 5 D Q e Z L A G 5 P C 4 m B 4 d x v r a n Q Z m E + B z G o 0 w c 9 W N h q A j l 8 3 k W 1 K l C S F F o K A C D j N B Q e z g z D Z + 2 S V Q 4 Y F L r Y m 8 7 q S l N y i C x P R s D O x l h R r m B q v Q g h N I 2 i G O z F e W M c L x 3 i K M f r Y 7 V u i d D G v U 5 Q 5 x 0 E h l z D 3 W n W M D Z h k w r v L T U z 0 v m o K V C J m 6 j c M D c v E y P n g 2 c x 2 Y x x 3 d G 6 G x 3 W D b c w b A H Z m A E t I I C G c x g v c R Z L j 3 w K V J w + a K M h S w 6 f L E j p A n j i D l W p E P c k A r d A 0 2 s e I x + / s u 3 + B e z 1 6 u N l q L R U M D 5 + y W 6 1 d G Z y B l t Y 1 t j r S / E b O G Q D Y W c w L 5 9 z 7 V E Z N c l Q K o R d 5 g 6 X H d l Z y b s j y L l J / 0 g h x z Q S i e Y N N 0 N k V S 6 9 J N S c e f a u Z B J z 6 K V b G E y w T t c T P W i q A i F z Q x h 9 n k I 3 h 5 o q u J R 5 V s d c C I g u x f L c U y Q P d k Z o Q Z r x y K 4 0 / F q n l 3 t j U w m T Q 5 L K 5 m + k 9 F I 7 d V R O r N b O a F q S 9 U s m d 1 1 E d F U 6 v o 4 m 5 u G Q O r Y f J c L 1 6 D B Z S I Z U p W X r W 3 h Y 7 5 R N E 4 J S P u O M A 1 P E 7 3 U w R k u H j 8 U b 3 o R b 2 u p / G M 5 r / A s 4 7 4 S Z q O L 9 0 6 n A X i h O N L w 8 m t F H I t M m k i p Y y 3 B + V k 6 0 x m k 8 X m l z V q r o k w S 5 Z B A g x q W i b E Q R R r T V 4 r p 0 J A K G u u 9 n 7 2 x o B 4 V U j g r + W 8 R y Z 1 R D 2 s o l X H I M E W q b a w X 4 M l b r L 9 k V v / u a Y r S y 7 v C C 5 a E G B J h Y a B N G j U X z z q 2 Z H p 6 k j V b g j V b U C R 1 j t M Q 3 h p S c / Z S 6 S J x q v Z j U q w h l S J U t j p U S C k q k w / o b F V T 9 p 2 W C K Q y 2 k p h W 0 v l B 3 h b x m K e P H j x 4 H Q 4 3 B K l Z j b z D H l s A V D h U Z l w r C p / b j J B G p t a u O L x 9 + l j l D d m l h v B X D 0 p f 1 M H d D g 5 j 3 T 1 b i i Q 6 Z / / 5 U f y + 8 W E o i M U u H J n 1 E 3 H W t F y O Z m J j Q 1 N A W 5 j 7 Y D m w e 6 w i 8 F o J + w K m 6 s N A y G e j o 6 I R j K E W W j m 4 Z y R j P N a K 0 m o 5 W h r i C u m L n s p f 5 A o T h H u s C H E 0 g 2 / J y p v Z C w 2 F H Y b s R x S V u V h m 5 3 t a k 0 m Z H h U D / A Z U m 1 r q d U D f Z 6 l l t B j B e + h 5 t x b M B t t h L D E 7 7 c 0 k k O s b M e z s z P S V 0 L Z G s 1 k z k k f S p c 5 z D t F N p y H M I n c R j v F 6 A d v / 2 B B v S k G Q d 5 m S y + o + L j h w X w v R S Y j h k y O q b G N 1 Y H r + J I 4 3 e W 4 x j O B / D e E k n L h f y b u e O u y C T Q d y l W R R 9 I Q F 6 3 D Z S y i j o U 8 K H e d j r T 5 k N J O O K 6 v x + 6 w 2 e t P I a X o n B J G P B U l d K o z w J m n W q V U 5 n I h m A L d 1 l I r w 3 K n E q H f Z E z s b O I Q R M V L y z I c E j k E H j y v D 5 u v a O L o h j J 1 X q 6 B 1 k r Q 6 C w T X 5 N H k S 3 G 6 a o u / O j d c 3 y X C + t M M U j R 9 a E M S n w u u j b o 4 Y x G p i N D n V C 8 f 5 z p K N x t L B + 5 H B A w 7 / A a G + z z h 4 m t p u + U S S Q I K r 4 T K g L k N v c c w X X Y U E W u Z T J J u q W d F G m c e H M F V i A g r h t U S I x N 0 G S c G h v r 5 P 6 K E U V L K K C p q U S m l k h m S u u k S Y X C k P 7 U I v 7 e b e Q E 7 H y 8 5 O w M m 3 U g E N 6 B 2 1 C e U P Y / A 4 S x Y Z M p U x 4 P P E w 7 d s j l i J C F w 1 A o J N r H p E F D q X 5 T O r E g 0 w E M 8 u v y 5 v I H s V x J 7 L n 3 m r 6 r 4 k R R O i W M l J a C 7 1 w A W U h l C m 6 b V C v D g R 1 R 0 U R 4 D S c 2 4 c 8 F Q 6 o 0 M m U h 1 W i w M u 3 Y E C R 1 L O W F e F y 8 c s b U k 2 u g q T S B 0 k j F m q i 2 N C J l r j a 0 V I K y b m p p y F p X i k V c l + 8 N F L 3 d d O P O H F P f S x 6 P l 9 x u D 7 k 9 L B y 6 T J w 7 u q 5 i 2 K G j i L G r L k Y 9 T d z K 6 + P F I A Q C o X R o z O u 0 O I e P J t 3 U X s 2 N H K w F E M Q 2 + T g t Z d o x g a J R z J r F v n / Q O B Z 5 t G A W B L Y G M z I 1 H 6 e 7 I 6 y l o h E + Z n K x / P v / + m X R 9 5 s 3 R S 3 E O 4 Z g + k l L h d Y N h Y C C k c L R I Q s q w D Y W A m 9 f 3 8 s m X r a q m N I + G Z K y A K y 0 T G m p C H G o C K L S U A 4 6 L m m q n N T C U S a H v j Z F J D m n y K Q 0 k U 6 P x e n e C N s m W j s l u O 9 V W V G 2 K Z x Q m 4 J Q + / d W c Y G g M D A 2 o c 0 / z n g l V p w L y I x V Q f i P / o Z n F 1 h q g V f R m P 6 R D c k j D Z N n K U I s Q x 4 9 6 E / F H T N P l Y M h k k M 2 / u 4 s Z E o T r Z 2 m W T s p M 0 9 t Z A k n 1 C / / 5 V 1 9 p 8 W N T W M n d X V U s J Z C p t u k 0 h q L x R Q k i C X 9 K l Q Q / d l n G W q f j o U w Z D J E c s i 0 N K k M e V r a 2 n U a 8 h 1 k c c T W U F O T E x S J h C W E E 8 O Q D Z r I k E l M P i l f 1 k 5 j c E g o M q E R / e 2 / / V z u d T O g q J 0 S t l R V e 8 n n 5 Y J P K D P A i K 2 l U D C Z p H r W 0 d P k r K C 1 y Z N L b O J A h B z m 2 M R 1 i H 6 s Q 6 K Y k E b 6 P 5 P j N D Y 6 z M d q t k N 5 Z a U M 6 J Z X V F J j c 7 O + 3 i K S 1 k w Q z F q X c w h Z K i v L y F 9 a k r V O F K O w h s q S W q R y 6 E C 9 q P + U h k r F N Z m M o A X E O Y t c p s I 8 a 8 A i P g k X E C Y X e Z B v 6 e l y T k L k q w q H H j + i Y D D g X M P f D c c Q f q O i s p p q 6 5 Q 3 T h F H E S g Q w E A 9 a x 8 m j p h 3 O K e J h D A c D t G 3 g y 5 x R I B M G H P 6 1 W 9 / y n e / s C 4 U q x T l 1 K P F 5 N i R R i 5 A F I B q w V K a C i 5 1 K X B N K o h U D s T R u V a u d u O l e l a A F 0 S j w h t C p U g F L x x C L Y p M 2 d K Q h x y a 8 z r 0 + v z k 9 e p Z D z q P I c q c U x K J J m g + r M g E A U w 8 y g S K R O D B 4 2 M W H A 9 P u 1 P l m m R T 7 9 / / 4 9 d Z 6 0 A x y 6 b p Q x m 4 u Q n Y 0 e D n Q t R E M q R C K y f a S h E L h E L B p U j F l Q C a y g w I 2 1 o L s n X g P F N j R U z e v 4 S 4 k I G 1 k j l n e + 8 c M q l 8 k j Q d O u c 5 P + U Y + Z q g 6 p p a i Q u J R H R + I y 7 X x O m b A Q / 5 X C g X x 6 y T u F y H B i 7 J c W 3 q R W M 0 M s 2 f k / K M 0 u H n D j B h F 7 5 2 p 9 i x 6 Q g F 7 O q o 4 R v n w k X H V U j k O C p U w W a Q y h x z h V B a C h V K V S w H m 4 1 U u F 9 H U k S R x 1 D x 0 R k X + T 3 q u c X E y 9 B K E E c L m e t 0 m k 5 P I x P I w h I I z K f i Q h 6 5 z h a c i 9 O B p l A q D S S C S Q i N p M i F N A 6 Z S O g 3 X R 9 k c o l 2 i p C / x E e v n H 4 R D 7 L p 4 L r S y 0 + y S X H l 6 m N K c m f X 7 f b q w V 4 T Y t A X 6 W 7 p D E t c h x j L k D Q J W U n r U A R K G 2 n F D J B G h z b U k f 6 L c / q 6 r r o o 7 a 5 3 l q e r U y a e r q U h j h Z j A i E E k S R U h M T x 5 O Q E V V X X C P m Q L m Y f k y h F S B Y Q B t 8 R j s b J z X 0 h m 1 g w 8 Y z G A p m + G y C O q 3 4 T + i D / 8 Z + / k e f Y j G B C P V a l s E n x x Z e P + C l s M p k Q B O L Q E M m Q S s i D Y 0 U i E E i O 8 Q 9 c U n 9 A L R 1 X U F H n e O O B S q 5 C 9 V + F O q a Q S s e 1 S F W f e X 2 v f q N F h o A o E w E X 1 e E N 6 0 g T M i m S p Z P I C k E a T S z b L B T R p E L 6 d 4 N u O t g c Y l O O y R U N c d a h f 6 S 0 E s z z q J D K k E l p J u x r / h / / + a + c 1 4 X M 5 7 X B 9 e U m J x R a V C E V y G O T C g S y N R X E k I s L D O Q C S 2 x t l S K Y f L M 5 1 n F J Y y y M p E F f r p H 9 m p U C F V x H N H n 4 r / z H H 5 0 m o U 6 X 6 / k I a S x H 2 y J U X w a N 4 a R B Q J p Z r u s V P k U i R y u l x 2 0 y P R k a p K b m F o d E k q 7 M x X A 0 K Z N a 8 c b B U i + 0 V p x C o a C U Q 0 o z w c z T 2 u n 6 I M m U J J A J f e L / / X / + d V P 2 m 2 x s e k I B Y 2 O z d L f 3 K T + N Z f J 5 v O T J Q q h c p l + K T J K G b 7 X S 5 N A h h 6 S k D l X E O W s B i X b u Z l 6 k z + U u A D 4 j J 7 l i p w 6 t N K 7 w E p M Q x 3 K k j k E G d Z K O t D C h y j G 5 V J 3 L F I d E k C x E s g g F s 2 1 8 3 k 1 P 5 4 j a a y J M H p x T h H o 8 7 a I d 5 R H Z V 8 / v S X d A 2 K Y e P H p 9 Y w m a n o e 2 w k y I G L 3 5 9 m u 0 Z 2 8 n 7 n h T w / V l 3 + Y n F A B S 3 b 4 7 x m R h Q u l J t K n J s y A V m 4 V C J I l r 4 o j Z Z z S V J a j 5 O g 4 W K G J J T N I B + W v H 9 d 8 U 7 E M 7 h 5 F u H X P V 1 T E L i g n O G a 7 g K t A h z p h r 7 H M g g j q Q Y 3 W d e p f u m a 6 Q S r M l R S J I h n b S 5 0 A U h I N T J B v 9 y 3 l o J i E Z r s M 2 Y B F q k a 3 A M M v B T b t r w 2 L 2 T Y w / l c F c I a L W T t F o h A b G i c b n Q D A 1 r e i H 7 5 y l 7 i 1 A J o A J N a R K Z A v g q 6 / 6 a T 4 Y Y 6 J k E k q R K q 1 P B c J I q O O W 8 B 8 V R + 0 3 a Q w V 4 l i O 8 E e d V z E G x 5 w D O 7 o A a Z m u W C B R g K u s d Y i K r U L 1 X 5 1 A J X d C f Y 7 j 6 r P O Z y S N 5 b X u 3 P 0 o h 1 g O q a L x J F 1 7 7 K V g B M e K O D i P c w 6 Z 9 K A 5 x 1 9 o D 9 L V R 1 4 h U 6 W P N Q + f A 4 n g c Y V 2 g m a a n 5 + j S N x H 9 0 c x u I s d Z G O 0 Y 8 c O + s W v f 4 y b 3 R L Y U o Q C r l z p p W A Y L l p N K B H V p 3 K B X J p Q K g Q 5 D K F U K A S x R I 6 F K P L X O p a f U 9 e o m A 7 l E g 0 n b S F U t u t 6 b 4 E P 1 H 8 V x 1 + u 5 D r i p M t / / A E R V J q 5 z p B F z v E / v y d J J 3 Z m 0 V A i D o l w D L J 8 3 o / B Y J N m k w n X q t D E c c 6 V h P Z J U H 1 p l F o q I 3 w H c Y p G m D B 8 C 6 r P p A g 1 O T F O D 2 e r R T O h z 9 T U 1 L h p J r 0 u F 6 6 r W 4 x Q w B d f 3 F t A K v S p x P Q D s Z C m i a W I o 0 N z j H 9 g h Z z T o a T h 2 3 W a R J G q Q g M V 4 7 9 O 0 u I w Z J A D D V R w H Z V a i Q A p 5 t o F I S L 6 m P / I P x z o O L Z Q V m 8 N V O m K O B w y Y W b D L i E H c V 9 o L k h s s n n 0 O U U i R S Z 1 v J B M a v Y J r t l Z H W a T E H s q x G h f f U B + V / p Q T C Q Q 6 u a Q c U C o K U W N j Y 3 0 z 7 / Z W m Q C t i S h g P H x W f r 2 + g A / I Z O H N Z O j r R D X x N K k E n J J X J P F E A z / 5 B g h v l U f I y Y h z k m q p K k g d a S Q d m A h S 6 6 j E u q I / N G B F V f n h S y p k E X + 8 z 8 c o / L r d A R d 9 V F q q 0 5 3 S M y x E r k 5 5 K V w z K Q Z 0 j j x l F b S J E q R T D s g D N n E w y f u c q T H 6 U h z U I g E + f 6 J i z q q Q 3 R 7 W M 3 f w 6 w W r M B + 7 2 d v U 8 f O V j z C l o P r a v / W J B Q A U n 1 z 7 a G Q K a W p d K g 0 l T H 9 N K F A H M s M 5 D 9 C D 4 d U 6 l j 9 V 2 m A I p c B r t P R F B Y k M B Z m O 9 d Z / J U 4 g I q t Y 8 4 5 + Z 8 e S g w V X o 4 R R 5 I 6 l u 9 Q C V z h 1 T H I I O d T A o J Y o R A I 5 F F p N o G M R j L E M k R S x N L C c T M d r M Q d k X 4 t j v H K m 5 / 8 4 h 1 q 7 2 j B T W 9 B E P 1 / F Q 2 6 t 5 L J F f Y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 G u i d = " 3 5 e c b 6 0 2 - 7 8 6 5 - 4 1 2 7 - b 0 d 2 - 9 b 2 7 b 4 6 9 6 2 e 2 "   R e v = " 1 "   R e v G u i d = " 2 0 1 7 e 6 0 0 - f 1 3 1 - 4 8 8 4 - 9 7 7 4 - 8 5 0 b 6 5 3 5 6 7 5 a " 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1 2 7 7 5 3 B F - D 8 F 4 - 4 9 1 5 - B 7 B E - D 3 1 0 D 1 B A A 8 E 2 } "   T o u r I d = " 4 b 1 b 8 d 5 7 - 0 1 d 0 - 4 2 9 4 - 8 3 d 8 - 9 a 1 4 1 9 b 2 a e b 1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u s A A A L r A b 9 3 E o U A A D c p S U R B V H h e 7 X 3 5 d 1 R H l u b N T a l 9 F 1 p B S C B 2 Y 2 y D M W B M 2 S 7 b V W 3 X d q q r u q r n d M + Z n n O m / 7 I + Z 3 7 p q a p T i 6 t c 5 Q W w j c H Y x m Y x m y R A Q m h B u 5 T 7 M v e 7 E Z E v M p W p N a V M C X 1 w F f H i v c x 8 L y K + u D d u L M / 1 l 8 + / S t I z A K / H Q z 8 8 f o i i k T A l E g m R Z D J J H 3 1 + g 0 p p l l w u F 8 X j c T p + / C W a n p 6 m x s Z G / U m S 6 1 a D 2 Z l p q q q u 0 U c r B + 7 R 7 X Z L f H 5 + n i o q K i j A Y T m H s V i U v F 6 f n J s Y f 0 r 1 D c 7 9 2 p i e m q S a 2 j p 9 h G c h u j 3 q o 4 P N U U p w / P 5 T L z 2 a 9 M q 5 e D R M t c n H V F t T S d 4 o f 2 d 9 A 3 0 1 2 i z n A O R R N p S X E D 3 X G q U v B / x y D Q T 3 7 e E 8 L y n x U G z 6 O i X i U X 3 1 1 s Y z Q a j S y g Y 6 u 7 + J h o a e 0 M z M F H V 1 d Q t J I I 8 e P a L Z u T n a t X M n + X x e + u 6 7 G 7 R 3 7 x 6 q q 1 O V c D l k w j W x W E w q E S p 6 N B q l O B / b F X m l m G S S 1 G W Q J B Q K M Y m 8 I v h N E A 6 V N h 6 P c a h I A e C c q f w g F E h t i G k w H X J T 7 1 M P T Q Q 8 O i U d z 7 d F q K k y I f F / 3 C 2 V E M h F q k M t M b n + Y p + 6 1 i Y V 8 t U V e U j R w L i c 2 8 p I z + U t i N L q D q o J D 0 u F b 2 p q J J f b I x U O 8 v n n l 2 g n E w k V U 1 r / Q F D I U F 1 d n b p m M Q S D A Y q E w 1 J 5 f D 6 f q t y x O F V W V q 2 J T L O z M w v I B J S W l q b u C b + J 3 w P m u U H A f U D D A q b S 4 1 r E U L H x j A Y h v v b L R y U 5 y Q T c G V P a D / j h v p C O q e / M l i + 3 h r 3 k c y u t b w S / i X u K R F g b + n a R r 7 J D X 7 1 1 w Y R C l m 9 N q W p 9 k f Y 0 1 9 K h Q w e l c C F s k N D V q 1 / R 0 6 d P a c + e b g o E g + T j 1 h 1 p f r + f T p w 4 T p O T E 1 w h E j Q + P k 7 T M z O s t a 4 L I Y O B e f 5 e B 2 V l 5 V T C n 7 G B 7 1 g u 8 J 1 T / F s 2 5 m Z n m T h l c q 8 T E + M i N g y J b F T X 1 M p 3 Z Z 4 D s a q Z 2 I F A Q N 0 / P y s 0 Z y n f 4 8 l d E T 6 v L 8 y C U F S d B H e C O m 7 D J t a + p i i d 4 O 8 D j n e E J c x G q r i 7 i c o a X + S z T h l t N X H 9 5 d L X i z f D m x S l / h 1 0 9 n C d V C Q U q i n g a 9 9 8 S z U 1 1 d T a 1 s b 2 v Y 9 u 3 r x F h w 8 f k s + Y C j L D J H r y Z I T 2 7 + + h v r 4 H 1 N 2 9 W 9 K X g 1 n + b E V l 5 Q I T K x v w e 6 j 0 I C r 6 R g 1 N O 4 R Q + L z R M g C e w Q C m n U 0 E f E c k E u F n K U n 7 j A E q s 0 2 0 z O O P 7 p d y / u i D D O D b s l U O N 5 9 4 v S d E c 2 E 3 i 4 s q S p J U U + Z c C R P R 3 A t C I 8 g T m K s l P j e F J 7 + R 8 1 s N r v e 3 I K G 6 9 7 x A X d X z 3 G d 6 T I 2 N T S m i o G L a F d 2 Q D e a a t N 7 x B J t r F X I O T g D I j h 0 7 5 H g 1 w O + i 3 8 M R q c S h U F C 0 C R D m d J 8 m g a l 8 K w G I M T 8 / x 6 Z q Z R p B Y P o l E j j H B O V n l 7 R I m A n n a M 5 w O C R m I h w Z y J o P 7 z l 9 J B s + / t q o s i J T 2 M H 9 p K r S B E 0 H X R S J u y g c c 0 l / 6 + m 8 l / Y 0 x i Q N G g 0 m J W A / H / I e g v v 1 e b m / O X 1 N 0 r c S t h y h a u u 7 q L 6 y j H b V h s V b B 2 0 T 5 X 7 N z o 7 2 F L E A t O q m c I e H R 6 i l x f F m A Y 8 e D d C u X T v 1 U f 6 Q q S H m u L 9 U W V W t j 5 Y P m y Q x 7 v d 5 u V H I B J 5 3 Z n q K v K z V K q q q d K p K t 0 k c j S f p Q m 9 Z V m 1 k g M u R f S 9 2 R K i + P C F a C H 2 r W M J F F / v 8 9 E p n m D 7 r V 1 4 + D 1 / L X 5 m C + S 2 E N q m 8 r O r i s 9 / K u a 2 C L d W H a q q o o f F A u Z A J F X e O W + H J y a k F Z P r r X z + Q A j U V e 2 p q M u 3 8 n / 7 8 v r T y 6 w G b T I D 1 s 0 s C J A L g j g e Z 0 N e b 5 D 6 W h 8 2 o b E A F h n M E Z J q b m 9 W p K h 0 Y f z o m W t r j S p L f p 2 6 k v C S 7 / W f u 8 + v B E t F C p 3 e H h V S f 3 P c T K 3 Y h E 4 B 8 t M k E m L x F C I v A 9 K u i / E F X 5 X N 8 Z m F Z b l Z x Z 0 n b l P L W y 8 9 R e 0 c b v c m t J g o M F Q X m 2 s G D B 1 I F C n z 5 5 V V 6 5 5 2 3 p J U 0 6 O 9 / m K p k Q F V 1 F b W 2 t u q j 9 U V Z e b m O L Q 4 8 k 9 F I Z m w L D p C 6 + g Y 5 h 8 Y D H k o A z 2 s / M w A H S p j N Q R t I Q 5 9 m Y N q X c k I E I k v 3 / W 6 P e G l 0 L r 1 h s J H 5 2 4 B J Q 2 h I B Q E Z X R U H F 5 T n Z h X X + 1 9 8 s / D p N x l e P d J D p T 5 X q k 8 E s Q v Q Y P D x Y + p o T 9 d W v / / 9 H + n n P / + J P l J A f + q T C 5 9 S W 8 s O N g d H 6 e T J E 1 R b q / o + q 8 H n l y 5 L n 6 a s r J R 6 + / r p f / 7 b / 9 B n l M s b T o j l Y G J s l O q b d o i 7 H s 4 J O C L s A d 5 M D A 8 P c a P S z I 1 H e u X H 5 5 F H 6 H / Z + I j 7 U h j s z R f s R s r A p C E 0 5 p 8 b c R d b B M H b c m 4 z Y 9 M T a l d d O e 3 v 2 i m t s y H T O J t B 9 X X 1 K e L A V J q Y m K T m 5 v R + 0 t W r V + m l l 1 7 K W v D n P 7 l A r 5 0 7 K + d G R 0 d p Z G R U + l Q 1 N b l n P u D 3 7 O + 6 f v 2 G j H P V 1 q r P g K h / + O O f q Y Y 1 z D y b Y M 8 d P k D 7 D i i X P t z Z m S 5 4 V H x o E Y P M 7 w f G x k a o q S n 9 u W w g X + B 0 y c Q M 9 y + r M 5 7 F H s D N F 7 L l r U l D a A i F 1 t 2 b n O H C e i z n N i t c f 9 3 E h N r T 3 k L d L b X i Y D B k g l c N p p A h 0 8 2 b N + n Q o U N S e L Z m + v O f 3 q d 3 3 / u x P k o H P t P O / a 5 a 7 Z E D 8 B v n z 1 + k x s Y G 2 r 9 / n 6 R B I 0 5 M T F B 5 R T n d u H 5 L + g X o e 2 E 4 t a y s j M 6 9 9 q p c B 4 B c z z 1 3 R E y z v / / 9 Q / r R j 9 6 m 3 / 3 u D / S T n 7 x L V d p h Y N z f B v i + 2 e k p 8 v l L O J 7 g 6 6 o X V N B M J 4 c N f L b K e g Y D j E t h k D j E h C 3 X W m p 4 x k O 3 R n z L 1 l B e T 5 J i 3 J d a D p Z D K j n k 8 i n z z l M 8 O C j n N i O Y U N c 2 L a H e P n E w N U M A Z I H c v X u X 9 u 7 d K + f H 2 E R q Y h M J s M l 0 / s J F r u x n 9 d F C o M I 9 e P C A y T L F 3 9 V N L S 0 t o l 1 A E h A W g 5 R u t 4 t / 6 5 6 Y g q g L X d 1 d 8 t n Z 2 V n 6 w x / + S L / 5 z a / o 1 v d 3 6 C i T C I C 3 E Y T E 9 8 F c 2 7 e v R w a O U Z n s a U 6 m o i X 4 m V x 8 D t r V 7 1 9 c c + T S Q g D 6 T f Z g M 0 x E N Z b l V P K + g a f U F 1 z f W Q y 5 S J U m n J Z M x s k f u 6 8 u 2 I R w / f X y 5 i T U G 8 d 6 K A l T S b S C 6 j O Z l h f H l y 9 f o V O n X p F r b T J h 1 s P R o / A s L Q 1 8 9 9 T U F I X C T K J w h A Y H H 7 M J 1 6 F I x J X 9 i 8 + / o K P H j s p 9 g F y d n Z 0 y a A z i Q Q x A w s f c f 9 u z Z 4 9 O U f j w w 4 / p z J l T c s 8 G 0 H o g U X m 5 G g 8 D b K J l A / p n O A u T E d r K v t Y 0 B A a 2 u 9 3 g Y q + f w s v U N k C p L 5 l y Y q w E 2 Z 4 h R S Y t m K F C i R i V J v v 1 F Z s L S 7 t 0 i h C v H W W T i y u Z T S b I 9 R s 3 q b e 3 V 1 p 9 m 0 w Q V F 5 4 + J Z L J g C V s 6 G h g d r b 2 q m r q 0 u + E / 0 w r 9 c j J M K 0 p V I 2 x 6 5 c / p J O n H i J r 9 l N 9 f X 1 a R U Y 9 w f N Z H s N c T 8 g / D E m o 0 0 m A F 4 3 m 0 z A 6 P A T H V N A w 4 H v w L Q l h J i H i B n o + K w N Z Q I H 5 R p A + m k Z Z B K s k B u r I R N g 7 i M T S D c i x 3 x D Y d f y Z 6 c U E z a d h j r Y 2 U 5 t d e X S k t u m H o 5 H R k a o r a 1 N X + k U 1 O T k p F T 0 f A P k f f p 0 n K Z j N R Q e v 0 8 e H 4 i W 5 L 5 O J W u e 0 0 J I N Y 1 p O N X v A h 6 y O V l V X b 3 s e 8 J k W b T e c / x d L U z u x R B i k s f i M W Z T k i r 5 N w A M 7 l Z y P y 0 Y D A n Z 0 e A Y 3 B v z 0 k O 9 f M P D y e h D 6 X q d F W W s n b L N 7 V s J 8 C w 2 z D F C C L R U k p / B 7 5 4 l T 3 J z z V B 3 / e 3 y t 5 u G U M j s g y 1 V 1 N T Y k K a d A I R 2 p 9 6 k f / L x e T r N Z p X d 2 c 8 H h o a G m D B u 1 l g t 9 D 1 3 5 r G + C P f U 2 9 c n f a K q y k o 5 h g P i p z 9 9 L 6 0 S 3 7 p 1 m 0 3 D K h o d H R O N m c u p Y A P P i q l G c E w s h a X W Y c H s 8 7 G m w v S g m Z B z X 7 v r o 7 S n M U 4 f r o O 3 L x O L k Q p I s t k H q X R v L g f F p j L 5 3 n z x A N 2 c 7 k g j E o D 4 j M w e S C c T g C k 5 q E D 5 B h w V X 3 9 9 j c K R O L f s M D 8 T 9 O c / v y / T f G A O w s 0 O 0 r 3 + + g / S y A T s 2 t V B D a y d Y I J B e 9 r 3 m w m c Q z / u 3 v 1 e + Q 1 o 4 s U A L + J S i x p d H j / d H P b R L J M J G s d g L 5 M p k V Q V G v 2 k 9 U T m M 9 v H i l R u N v 3 c N B t z L I 7 N g E 0 z U 6 K 9 r o I + u j Z O Z 7 v m h V D h q C o E y E 3 u O 1 V z J Y p h b D B j Y e i B A / t Y A 2 S f m r M W g C Q Y I 0 o m o r S v K U a 3 R u A Q c D O B v a x J A n T p 0 h f S 7 4 K T I h O V r L 1 K 2 f Q 6 9 s I x u n D h U y G W A R w M d + 7 c p Y s X P 6 X / / u / f i 8 c Q M z m 6 d n e K c + P C h Y u i 2 X I h G k 1 v P M S E 4 3 A q 6 J a J r D M h F 1 1 6 6 B c 3 O d K N + e b l R g F A v g K r 7 S e t B N l I Z U S R C u Y f 3 1 O S G w h d D 4 p d X H + 7 U v w m H z L 3 h y / s o 7 / c c N P u 2 j D 1 c n 3 6 Q U 9 Y n k F a b J e H P u 3 3 U z S u x p p e 7 O B a E Z m m q Y l R u n 7 9 J v 3 s Z + k z I f K F f / z j I 9 Z A 5 8 R k U 3 P a X P R K + 7 j 0 r X y + E p n 2 t B h m Z + f o r 3 / 7 g I 4 c P k T 7 9 u 2 T + X b f 8 f 1 i 0 P X U q Z O p Q W T b J B w Y G G R N 7 J M l + p m m Y j A Q S E 1 l Q u M S j r v p m 8 c + m d 6 D v F k K e x p i N D b v T j M D 1 x v G x D M w x w g T 3 I + K Y + l 8 I k 4 1 / m F J L 3 Z s C k K 9 f e I I j U + H 6 P M + j / J c B e e p x F 8 m 5 A k F 5 q i 0 X A 1 O 4 h i I B i b o R E d Q t E O u 8 Z m 1 A D / z a M p L n 5 / / g N 5 9 5 0 2 6 M u B 4 z l 5 s G q G h x 4 O y q D H T 1 M s G 3 D N m t l + + 8 i V r q j h r v V L 6 w Q 9 e o 5 s 3 v x e X e j Z g / O r 8 5 e 8 p V r W f G l p 2 U q k 3 S f s b 5 q i i r I R 6 n 3 p p n E k R Z X J v F m Q n F W c y / w e h s B + F K 5 m g m t J R d U E R w / X B l e + K m l D V F W V 0 v K e d L v W 5 a H w u S S 3 x G z T k O p Q i j 4 F 9 X M I V 7 M T O i C x + M / s i 5 A v f P i 6 R V j w b c A + B g U v 0 9 p m D a a 7 z x Q D H x e j Y G A 0 O D t L + f f u 5 M i m T 8 N q 1 b 2 l q c o r 7 a B F Z 6 A j z 0 e A a a 5 2 n 8 x 5 Z 6 G d m N p z u C v O 9 + W h + G Z N b l w L u I S N 7 1 x 3 Z S I X 8 h J Y S Y d O 6 r n R S z f k r Y h R 9 H + r k w d 1 s 1 s V p Y p 4 7 8 7 U x q m / p 5 h P p y C Q X K z G a 5 j 4 D y A R z p 2 8 8 f 3 2 o X G Q C U A m q O k 9 T 7 9 T i n j j c L z y S c D b 8 1 3 / 9 X 1 l F 3 N r S I u 5 2 T E P C 9 7 z A / a t X z 5 4 R 0 + / y 5 S / F / Y 6 n v P T A L 2 Q C D J m A b w Z L x O R c L S r 9 T s O z 0 W Q C M s v Q w O X i / B a y u W g y U P x 9 q b U 3 Z + u I 5 / d 0 U i w a o a E n T 7 h f F C b v / D 1 q 4 T w t 8 y 6 u d T A w 2 F K t W r I n 3 P n u 5 r 7 B W o H i z r W y 1 Q Y q + f C s h 6 4 8 z O 2 m x w D z N 9 9 c k + f 6 7 W 9 / L a S 5 + t U 3 d P 7 C p 2 k V C w s j 7 9 y + K 9 O a o P G + G 4 I G Q s m l o 7 s h S o d b o v R q d 1 g W 9 6 0 G 8 + H i q g o m H 9 C 4 K O 3 l l r y d C 1 d J e r G i q A m 1 o 6 Z U T K K p y U m K z D 6 h 3 Z 2 d k u 5 n k 8 4 g W 8 s G r Q Q v 1 j d s n t 2 z d u 9 Z L e B i x t K G l b T c s 1 x B p 0 M L a z f m H g 4 9 f k I n T 7 5 M h w 4 e l D 4 e p j K 9 + 0 8 / o v G n 4 2 n P 4 2 G b r p r 7 g X C t w / s 3 l m U N 0 t H W K B M q T r V l C e k 7 Z S 7 u W y 5 W + b G 8 I r M s w S N J M a R i C R Q Z 8 T M B f c p B 8 c n x / d 3 i w Y M T A s s m Z m f U i l N k + i S b c y a e C z e Y B K h g a 9 V O W K E K L b c S M g G 4 H K 5 q G 7 j f y 1 e u 0 r E X j u o U B 3 C J H z l y U G a v w + m A J S N / + c t f Z e n H a 2 d f p Q s X P q P m 0 m m p Z D Z u j v j o W 9 Z c V x 6 V S A O y 2 W G X K a J S G y y z L 5 n k v v Q s v J 9 O X S k m Q b 8 2 S 3 L h p a 7 C J 9 o J G Y z Z 0 r t 2 7 e L U l a / Z 2 V W 3 e k L h t y Y C q 2 8 R n 0 y n a x S 0 s s 8 / / 5 w s y 8 9 s D D A r / G v u S 4 V C 2 A t j h u b m 5 u k n P / k n C g a C N D r 2 l N 5 4 4 x y N 9 V 6 i C q / a r s s A 2 h i a K 1 + u 7 i r u S 7 3 Z E x I r w I x N F R S 6 B V G m n y I W T O H M + l I s U p R O i Z f 2 d 6 W 0 E y o e 9 t D D x M 8 P 7 z r u 6 c w K m R P 4 z l U g H 4 v t M m d w w + u I K U m Y z D o 8 n D 6 u A s / e r 3 / 1 S + r o a K d u 7 j N B s B J 3 d 9 d u 6 r 1 / X 5 7 / h W P P 0 5 N r v 6 N S V 1 B / K v 8 I x V z U P + 6 l s + i P 5 Y e j K 0 b 2 s u W 8 B K n 4 H / r I 4 7 N l q f p S T F K g L F s c d Z V Y U O d M f M U A J 0 b 4 b a / W c o H n X A m w z 3 e + V q 6 e 2 u 3 M W r j F J u g X D / 0 0 O O O T D T Y / O X + R Z r Q Z C 2 D W e a 4 5 f X N z A Q k x R x B j U 3 s q h 6 m x b H 1 I V c I 1 o r t R a X U 4 O Y o B x j E h Z c k h S j U U K Q L t m Q V F R 6 j G m i r Z F g v a C a T C V m B o n b 8 a c P o H y 9 Z O q 8 D d s f y 4 2 F H s A 0 z O x 2 z 2 Y U b 3 E P f D g P t j P q k c N b L d 8 + L e S g D X n j 1 7 m v 7 4 p 7 + I W d j Q 0 C h z F g e u v S 9 b d + U b X V a f c 6 W N U T 5 h l 3 G q D 6 X J h D x B X 2 o 1 D e x 6 A 3 f K Q f H I s b 0 d Q i S M u 2 C s B v u M Q 2 P E l q 5 7 q w b K 5 e N 7 p X n T T A C + s 3 / C K z P R z f I I A F 4 4 r O p F g 2 G W v i 8 F L P N 4 4 Y X n J U 8 w X x D m I Z b a l 3 n j d K R F T b 7 D k v R 8 w G w n B u Q z P 1 Y L Y 6 U A R l N J X e H / Q + L B d e p O M U j R O S X i 0 Y i 8 E Q M Z B 2 c E x l 3 s 1 i r f 2 g k d e i x X W K 2 7 e T W 4 e e c B n T 5 9 a s m p S W h Q o J X g A a y r r Z V 9 1 n G M z 9 W y G R w I z K f G 2 5 a 7 v 8 N S m J h 3 0 e i s R 9 7 O U W g 4 Z Y 1 e k 6 k h J l A a y q Q W j f z j q x s b W J U W x 9 n n D 5 M r N i 8 O i f 7 + f t k x C K 3 k W g h l v z k i G w r R C h + q n 6 Q v L n 5 A 7 / 7 4 H f J n r N g F s O 7 p o 4 8 v y C T Y E p + X N d q 8 7 G 7 7 8 s s n a G R 0 h L D f B G a 0 / + I X P 5 N + V 9 9 T L / W x N s w X e h q j 5 G U + 3 X v q W 1 f L Y D l Q 5 p 1 y T m F W P l 7 d E 4 9 h 7 R l 3 C z h 0 J W O 0 q 7 V o q n B x E e r c k S 7 q 6 + s X T 9 e V L 7 + m y c q T C w i 0 U k K 9 0 R N S a j g H 8 k 0 o W C R L 3 W J 9 e Z y 6 K k b p x o 1 b 3 D 8 6 o 1 M V o J X + 9 K f 3 6 a 2 3 X k 9 b T B g O Q 1 u F p I K V l 5 f L 2 q u 3 3 n p T Z l B g X d N l v Z d 4 P o D 8 E o c K P 8 f D K Q + F Y m 6 a C r g L Q i 5 F K G X 2 q d n n m l B a k k y s 3 e 1 F U 4 W L x y l R 4 v P J o C Y 2 Q U m w L p + q U n t C 2 F g p m Q D M W M i F f H d q U R E X 4 W 4 K e C / T f L x c 5 v I B I D U m t g I w 6 b B V G d 4 x N R d x Z j 7 4 / S X S n 0 S / C 1 o J M y x U f 8 L p 9 2 C h Y z 7 Q U B G X L c U + e + C X a V T T A R d 1 1 q 9 9 + t Z q 4 J R 5 5 r O p z E Y q t z V F A 6 5 t K J Q i k L I 9 M g U H G f h Z f 8 m q y J M N g U U y e z H N t R q U e L g V X e Z t x 1 2 s U f g Z x 6 e V + x u N P 2 Z l u E s q x G m B l b e V J Q k a m F j o S o c W s / t f G N x V Y X 4 e C P 3 K b i Y Q V v O i b 4 a l I E P T n r Q J t I U F P 6 c 8 q h q T e j y C f i Q S C i 9 F o 6 F O 7 1 Y D u f 3 j n t Q q U p t U q y U Y 3 l 2 U C + N r m A W R D R g U X S 5 C c R 8 d e / E Y 3 R 5 U h B q f x + s 5 3 X T p Y T k l a / e n 9 i n f 3 R B P z Y L A b k f Y d / B v f / u 7 e P 3 M k v 9 8 N g x 1 Z X g p H d G 1 o Z K 0 z V j q 2 E z F + 6 B O d o a p c w 2 z T 9 Y E 0 c g s c l v O v e W p 7 c 0 L 1 C 6 4 B Z a q i l J K J u L y W h W 8 R D l f 2 g n A J N l c w J K H Q g F D A 9 e u 3 6 W x 4 M J 1 U 5 7 K d p q 3 h p h g y s F R g x X C e J H 0 j 3 / 8 j r w I w W g p z E L P F 9 A o I P e N 1 u u u j w p h h 6 a 9 M h 3 p y i M / 9 T Q V i F B 8 Y 3 w r L H q Q V x / h f k M h V Z c K L U W h o U o q d o l 2 + v i e s 4 V y v k g 1 n O M t E Z k T V z c a 8 6 N 3 q K b t E F V W L 3 w X r 6 + s h h 6 F W s X 0 Q j 6 E 5 8 b p d / / v D 7 J p Z X / / g 9 T + e x j f u t D r z 6 u L O 3 O l 7 2 T Q I 4 4 d V B b s S f F S R 4 R N U 5 + Y t x s K + T n r N 3 U F V s x y 0 e D w 4 t 7 c j Y L r w 6 9 v b X D O L M S u 9 v 1 0 5 0 m M W 2 F n u p F N q L W S 6 7 U 9 4 Q U V A B 6 r T + 4 X Z u A y H A p Q / O H 7 V L 7 v Z 1 w C 2 d 3 d c F u j w s x M D F N l p I 9 e e m 6 v j M t B s 9 2 b q p H z m A W f L 0 j l 5 C y q K 0 + k T Q h u r o z L W O D R t i h d Z u 2 E P u L B H V F x W m w k 4 D r H c A E G t J X 7 H F 4 + 1 J l I y t u 3 v 3 t 5 q 6 T X E 4 V t p h m w O U v c m G q 0 N t I s h m w b M 5 p V r / m C v R 3 X U o i G g / T K y R M 5 y Q S A 8 H g d Z 1 l N M y W b T o m H D 4 S C y x y a K 5 9 k A r A w c W d t b M H s + h H + L X g b s a 0 Y n C T V f u 7 n 5 n H M a / n I L E N z r M I 1 t r l 5 Q 8 F n m x / f v 5 t u P l E F h N Z w r d o o G y Y z K s m d U R / d y X M L C 9 L a C x 8 X Q 1 d 7 j f S B y v j 6 p R 0 K L i r X X b 1 H U 5 5 1 G 4 j e W R e V j W e y o a s h K k S b C W O v P P W s T V x W G w e d r 1 C j O b I Y y Q N D w b S 6 V Q i R 8 i y k J C J B 6 T + d 6 Q r R 8 K y q + P k m F Z Z N G G B c Z 4 A r p o s 7 + l i i k E + g j 7 E c 1 O o 3 p p / h 3 / c t o y 8 S Z W 2 F 5 f d 3 u S F Y D / Q 0 R a l / P P d 3 4 x z m J K J Y 4 H H E m i m s l T r a u j E D Q K o 6 8 B + O Z O a W y n H 1 d 2 4 + m l a 3 C i E F N / m + u 3 l P 9 o v w e 7 K P c e S D X C O z j n m E S b D A 4 e a o a B S Y O f l y O 1 e X Z n + G T P i s X A e p p f + y C E D U P L c x K e C N 7 s v d J s D M b s e L q w + 3 x J a 8 7 / w B f W o d Z a i o / V d h H X s N y w Y X r e H W x g u m 5 R / s 2 U m 1 p e t r P i C f 8 V 5 Y v K 3 c o E y P T + 3 f E c t b Z U X r j S d b C u j Q Y 2 N M U w H y O Y 6 0 U m D a 0 l L A j P Y z X S C T i 1 7 f G 2 K t q t L z v U V b b n A G p Q o J o S J Y Z r G p S 5 z 6 V Q g p q I Z q b 6 x N 7 V + H j V D W o / 9 k M D j t T T P J 0 H 8 x y O e v L v e 7 Y g m X u L z x y E e a i 8 P l m w t Y 9 4 h N a r 5 4 W E L X M v a t a N W z 3 T c C i + W t O p e k 6 Z n C z k M q q F O i o 7 F O X p U J I g 1 N K 2 6 v J 6 l s 5 D J X 1 r r s e x m b x a Y A U n 3 y 3 T h 9 f e n v d K J 5 h I 7 v j M i u u B u F 2 r I 4 m 7 x L E 8 L M M w R a q 9 T 1 g Y h L H C T 5 9 j b m B M o L d Q P V I 1 s V w S m W k V H O P 6 u O b b Q U 1 C l R 5 v f I 3 g m 5 S L S e 5 I r o w X 6 s o L V h Z g i s F o k V f n 4 2 X k m n T 7 1 C H 3 z w D 0 q E x i k + 8 I n M G l l v o O E 4 v j P K J m + U 9 u o l 7 8 v B k O 6 P l i 8 y p W s 9 4 b g l O B S C p Y 9 Z h k L c t + O w U M L Z m i 1 5 g 4 R r H 8 Z X g t E 1 q o V V 4 E K f W q H 7 Y H L 9 W l h s Q I l x m 8 V Q X l l D L l 8 V d e z c K f v y n X v 1 O J 3 p X v + p P Z 2 1 z m / s r o / J D I j 6 8 q V b A 8 w w Q b 5 9 t Y r l I q v d h F M A 7 m g y I T Q c c q i k k J A T G f V s A 2 X j a 7 I F j H 5 j j t q V R + v j D i 4 0 4 G 5 + u T N C x 9 o j d J w r 7 L G 2 7 P Y 9 + i g n X z 5 O P T 1 7 Z R 8 + t P 7 4 T L 6 B / I 4 G x i k 2 N 5 b a i M U A M y T w W h 4 M U B u n w 2 K Y X O F 0 J 7 j Z 1 7 I q W s i E z 4 t W s t J S U C S z U w q B g v a h M P 6 E C Z 7 m N T R b D X g i b O z f W J G g W q 6 w j Z U J e i E L U W 6 P l K Q t x w D w m X w i G J y j 8 M N P K P r o E w o 9 + l j W Y v X 2 9 s m L 4 b C E B B 5 H O B 0 w a I s Z G v m C F D X / Q X 9 x T Z D 6 Y S i k 4 i r Q K R K A V B z R 9 a s Q U j A N V V W W v r R 9 M S y n x S x W Y I o T l q Q Y N D B R K v 3 p z x 3 I M i C c b b r U W r C v t Z R e O t p N + / b 3 0 L l z Z + V t + P X 1 d R S N R e n 9 T + / Q R 9 a e h y v F Y u N R e N J l F n N u 8 B e k v g d x D t V 3 m n Q 5 k D i A N z 0 W C g V z S t R V q h W r Y 7 P u V I b k g s x p W 8 F c u W J D L 5 t + 5 3 u d C o s B U r N b E R C M u O j 2 a P q 0 n + V O Y 1 o O 2 m t i M t 6 G N 3 w c 2 L + P I t E o 7 d 2 7 R / b 5 2 9 H S Q a 3 7 X u F C Q a m s D t m K L 1 9 j a 6 g b Q h v 5 E R 3 X o p J M n E N c y z I x H s h a 5 z Z C W E N l S 1 5 / 8 S Z j s o H l 9 1 Z F W o x Y a L E 3 M 6 l g 1 n 7 e 7 5 A K u x V h W Y T B 4 J Q 3 z c O 4 1 g q J P k s b / 8 a J n W E 6 2 O z 0 l 7 B I 8 e K F T 6 m m t l a O M Q t / K c f J S o G Z 8 P m b t a C J k i K N r i d S V y A 6 q s 9 D p m a w a H N h n d s I K Z j J N z 0 5 I Q + f a / 6 b Z F o G 8 m 0 G b T Q C f P 8 x q 3 8 C 0 t i 7 s 3 5 8 v 5 S J 5 Z i H L + 1 c v m N C l o T E H e J g y c o h 1 o I 1 e t 6 g w Z M n T + j A g f 1 U o V 8 d C p z Y F c m b R s H 3 5 G 8 z F 0 M S i Y r w k T 7 D I u f U i V R 1 4 T A U c r T / R q N g T o m 9 X e r V N K t B v g q / E P i k t 1 Q W 6 B n g d Z 7 n u P K / q b c 7 u z 3 q S + 2 S i y l Z y 9 l d F v D O 9 1 F g d l r i M B e R R 1 g 7 h f 0 n I F h S j 3 0 q 8 E J s j P 1 l Y q 0 a x c + a D t 7 J V M X O A w y R Q C I h j x y o u J z E e X 3 O h P g X w S C j V d c 2 U l y f f H d H b m u j c b S j g Y b m K q l 3 L C n e P s k M y R g F O 5 4 N x u R f 4 r K i A i q 6 0 c i n d 4 c X D I 5 i 9 s G 3 T 0 p o H r P j Y 0 G K P v y A K p q 6 K F K 9 8 P U 3 N m D e P d 8 w T J 9 9 d o l e O n W O 8 8 Z N 1 a V J + v 7 7 2 / K S a 4 P 6 u l r a 2 7 O X 2 t r a d I o D b P D y 8 f 3 l O y Z 2 1 s R p w H q 7 y L 6 m q O z j V 1 O a y N t q a N Q B L C h M c v 2 Q h Y V Y Y C i i t x O z t h S L I Y x G Z M E h 9 u o 7 + f L C R m M j 4 D r / 3 d 2 C V M n D b T V 0 + X G d r N J d D a E M 0 A e I 5 G n X 1 P U G + o A V J Q m Z R L u z L k Z d 9 Q v 9 0 z C X H k x 4 R a I R t U u s x 7 v 4 O F 1 z V Z y e a 4 3 S + P g E 9 f X 3 i z b C V m M 7 d j R R R 3 u 7 v o q J 5 / U y 2 b L n F d 6 i H 7 J M a t w r Z p U j x E 6 y v e P 4 b F J e J r C r L k r X h t L J h 3 G z E u Y X 3 l O V H 6 j 6 A B I Z Q o F M c Q l B J J t Q Z u U u C 5 O K m F C n T u 7 R 3 7 O x K B i h D r U q Q k m r s w Z C b U b 4 W K N A W x 3 n v g s 6 8 D b G 5 t x U 4 U / Q H J O u b 8 K X t p Y r F 7 C z k / 2 m j 5 U C f d P P L I c J Z j S U M / H t P Q 1 x F 4 2 V c a o v S 9 D d M R 9 X 9 3 R g i z H M t M D b S / I B K X 8 Q C g T S Z E q R i o n k k A r a i U P R T t B S n A / J K J 1 + p U d / 0 8 a i Y E 4 J 1 x Y m z F L A R i h Y V o 4 9 L T K 3 H p M X b c f d T D h a F p k A 7 P k A L + J q g Z n + N v A W / c w N Q l F a W H p / J w u Z g F D U n S I T 7 g S a b b U T j U 1 j K n + F W P q I 4 6 b h d U R d g 3 8 m X M / t F J Z C w Z w S + X X U b l 5 8 a q 3 R M s C i v 2 r W B C s B T D a p X C s E P p P Z 5 4 H G y 1 x J j P 3 6 2 r n f l A t 7 m 2 I y G w T A J 6 H 1 M A y A g W x 4 H F 9 m b Y z p T Q A c M b n B 5 0 A M 3 B j 2 N M c / f W y E / 1 j H j n V j 4 v I d W e r c R k j B N F T K q / A M A h 4 4 d N 4 N R r N s d Y b c g e c P y 9 O X A 1 T e l e 5 E B K 3 2 f c a y e m g V r H F 6 T b v z z + 0 J y Q s X U F y z i 2 j M 4 R m 1 / 7 k 9 I I 3 v O d g c V W N d / L y Y g A s s u i E o + C J / F E k Q C r G s Y x N 3 x C a V k k K B y 7 Y w / 7 x l D f o W n j 3 A I r E 9 f L k 2 q k S 1 6 6 x T W g E t / V I 7 t i 6 2 j 3 s 2 f D V Y I l s s 2 0 D / D k 4 O E A h E e j z t p f P 3 / W q T F j 0 h t q E 8 T h 2 s r R o r H I 1 l t J w 9 r o i 1 U t D A 2 S w w 7 K I E T d j T C O f M w u d K I w j / 8 7 j M s U U u n D F x K 4 T Y d W 0 j / x V M Q 0 0 G o K Q W a a m 2 O F D Z M u f 0 5 c L z b R G 1 r w Q X G J B r E S P c 7 i v B c 1 k 2 W c n c u h p m X u b m l + M B D w 0 y E Z e 7 F d u l B 3 7 p L 9 o 7 N s G j i C l Y e A n B H i Y V Z o 3 s q E r Q 1 I R 5 9 z A T x B C G G R m L 6 z g I w + k g j Y z R 6 b R M K R Q K 1 o f K t S n L s w Q 4 H T B e B F x + m N v d D E c F K l 9 b d U x c 2 Q n O O m z P / P L O d M 8 e N E E k d z d n A f B y A h s w R V / Q Z h l 2 p c X 8 Q / S l u q 3 X h C 6 F I 6 3 R t N e K A v j 8 q a 6 I m L D G G 3 m U G w m 7 P c V v Y x e l u s A 1 a m E N K b m S S R I T R w Z Y 6 U q g u V j 4 n A 9 2 q 6 5 n G y 0 F 0 1 C B k H o R 8 7 M O v I w b g L m G l 1 o v B m g P Q w I M x F 4 Z W H j 9 h V 6 l C S D Y 7 e m x 3 s v v N v e v b H M M T o P M a V 8 g J K Z H A e g P G Q 2 K B Y i 5 A J J A u 6 C / B B M R 7 y i G h 9 J + 0 R 2 8 i P D q w i z E M x x p i d A O a 4 M X m x h u Z t a h 5 g i 9 v j f I J z L 7 R r a 5 B / K Y N B N X x 2 X l K + t L 5 h M F I 1 Q 8 N r + o y f c s m o P Q W D C P V D V e i M x d X Z f C 9 S e + l N M B J h p 2 f Q J h U O n t c S c b m M A L Z 0 U z a 0 N s E A r i Q X v k K g 2 8 T h U b u M C E B X E j T F L s M G W b d w A 2 0 c S U K s x X r N J a 2 Y Y h C g a y h T A s c I h 4 3 Y Z E D p k g H h c T x 6 c 2 R n X O q 2 u 8 3 u W Z o u u B g j k l s H k j A O I Y 8 j z L f S o D j C m h k o a z K I V c R F s J Q J i l B l + h q c y L t u E 5 v P f U u 2 I 3 v o F x v z / Q 7 7 m C N / L b I Z 9 s N p o J k K G i o k J C j C V h O f v p z l C K K B D R T H w c j i X l D S U w 8 U R w X m u s p s Y a q 6 Z t 7 L + C a a j p e f V e p G 1 k x 8 W + U q 5 0 6 R U / k V z / B g c D s n B 9 u / R v Q U v B b G z U Y 0 g r R b Y B 5 0 D E L d t h G 7 P U A K S o q 6 9 T 5 A C J N E H K f I o w D e U x 6 q y N i j N F X W O L I h q k u a V e f + P G o 6 B L 4 N H m b m u n 3 L g z 6 h V T C R o D i y x X a v K t B v C + o c 8 z Y 4 0 5 Y f m 6 G Z R d L U z x 1 m R o O p i l B i B G V W U V a y e t c Y Q g S T r e E S I P a 6 a n 8 / B 0 J u n b x 1 6 t l R x R n 2 H h z H J j 7 h R + r w B S M A 0 F 4 B 6 2 s T j u M q n Q R z n f W y p j R p g W t P h M g 7 U B 3 5 x t r 7 2 r e k n J a s G 8 o L a a u O X a x y + x 8 A m Y d i A O 3 m y P d w k j b k w + E 1 a X Y i 5 f k v r G u I + V M v E 0 k a x j k K q Q Y E J Z 9 N p g Q a t l 9 6 G 2 s T j Q u m M G A x Y l w o s G 7 1 r m W B Y 8 x v Z s h U L D n v w L 7 W d M Q K 7 / S j j O P B B C B E N B C R X B E h T l f p L S O q y d 5 v g a T R h H F B H 9 X s x I B + F U e m Y 9 2 0 h x X b z Z W 7 D c j 7 k 7 Z O 3 P s z j j f C 2 w X d K L A V O F b j w p I W x m i X 5 L 5 r 4 V i w F t 3 F q z H 5 o 0 1 z Q j U 7 Z Y z t J U g b 5 R m C Y n J 6 m 8 v A J n K R h J 0 q V + D x 1 u D l G F L 0 r n 7 7 H p q 2 e a q 2 U b a q a 5 r I W K q l n m W M J B i S i 9 8 6 O T 8 t 2 F A D y i W X i 2 M d J c A c e E 0 4 / K x L b m W g h U U k w H y h x D y o Y q 1 l 5 7 G m I y d r U S M g H L I R P G k r D d W a 5 Z 5 d U Z y + 8 X I i l 7 X g x O u W R v x r l 5 N Z S C F + N / 3 u + j O J t 4 1 w b R X 0 r S s b Y w 3 5 P W T E Z T I R T h B l k f 1 9 V W Z q 1 r G y a f 3 i q c h g K m w u 2 c G V D 7 y h 4 G t r X U 6 o H J q N V M J J h 9 6 G / Z G J j 0 0 F T I n e Z Z M 8 A E 1 n h S z R B H O 4 b P 2 w s O 5 e 3 w f N j T G K W R O S 8 9 4 u 9 C u R m g Z b a P F w W X q V z K o S E C 1 j o 1 h a / R g f 1 7 K R x N 0 B c P u N G I q A W F 3 X V h a i q P 0 K e 9 H r X 2 y W g o v V L X l Y h Q K I z F h W F 6 4 4 1 j V F q 2 + A D 5 e q L g h J o M t X L m u t N M v m 1 C 5 R / o a 2 H g u J a J A e 2 G y b l u V 1 J W + u L N h N N B t 6 w W x u t t 0 F c D K R s q 4 v S Q i T P H 5 4 2 j A h V 5 Z n K Y X j / o o 4 S v j r 5 j k 3 K l M G V q i A R t g / K f m X p K T f X V F A h j R 2 F 1 D t 0 B r y t G L 7 Y H 6 P Y T F w 3 P c D r f g x B L V u u C V B E 2 + 7 B i N 0 z v v X d K v r t Q Y E L 1 F b T G T g S b + S 8 T y i L T N q E K A + g j E A 8 u + m x 9 H 7 w b e P T 6 7 + n U i a N 0 P 7 C T S s q q 9 Z m V A O W L c j W a S Y k i F V b k I h 1 9 a r P c X U k y E a P 2 6 j D 1 j Y H U T C T R U o Z M q g + V 4 P h 7 P 3 1 V / 0 5 h U F C 3 O d B R g x e e K V M v G 7 b 7 U R s H N F 3 1 5 X H x I m a b v 9 f T 6 q N f / O L n 1 B / t W S O Z 0 h t P p z + k 4 j A D p Y H V x x D 0 p x 6 M K 5 e 5 i w w R Q T y H g L l m 4 W 8 k 8 B J 2 s Y 0 L J d j w o 8 o f 5 0 z a H u Q t B m D K E W Y w Y J M Y G + h T Y T P O K w N l 5 P G u c k x K j A 2 L Q J o s N r F O d S r X e e o 8 E 0 m R R p M o G a d Y S o u Z E B o s Q R 0 d T W l 1 q x B S c E 7 f G Z 1 h + x 2 Z q Y 6 3 y V S c w L S n z A 0 s j 7 Z l X 0 0 M T y S m M G F H W t V X Q y q X M f 6 K 1 l G C g d p 0 Y v E P p J F J k Q h x p Y 0 U c Y R Y S L d C X P P 8 C / v x Q w U F E w p P W 1 j h H h R n S J z O 7 M 4 + v r J N s s L D v J H D L o l c K 4 3 R / w K J 4 O z A b k h Y A 7 W 3 I U Z l X l X x D z d b L n A h k N J C n W y t w J y T d J B F X 2 N I l U Y g i R u C I c Q N O n W q U F I E V i c W t X G H k j P G z x m u 7 Y J t E h U p t C G x J E 5 2 h u n N n h A d b Y 2 y x m J z r D Z K r 7 A 5 d 6 4 7 q P t C 0 F I O a S B V v p g c o y 4 Y d 7 p D H n 2 d n F P a S q 6 T S Q F x 8 m M R V h G g K A g 1 M A 2 7 G d t n I d N 0 4 j Y 2 L T C T A x r K t I n Q Q s w E I U A / k 2 m G D R F F G K W d F G m S 0 p e W u N Z a q B N E i j i G V K K N u J 4 Y r W T C t 9 4 5 r X 6 s w C i 4 U 8 I I 5 4 x k T n M l v E s L W b W t s T Y e 6 A e t F I e a 0 / t V i g Q Q E C R J D y e 5 D Q e Z L A G 5 P C 4 m B 4 d x v r a n Q Z m E + B z G o 0 w c 9 W N h q A j l 8 3 k W 1 K l C S F F o K A C D j N B Q e z g z D Z + 2 S V Q 4 Y F L r Y m 8 7 q S l N y i C x P R s D O x l h R r m B q v Q g h N I 2 i G O z F e W M c L x 3 i K M f r Y 7 V u i d D G v U 5 Q 5 x 0 E h l z D 3 W n W M D Z h k w r v L T U z 0 v m o K V C J m 6 j c M D c v E y P n g 2 c x 2 Y x x 3 d G 6 G x 3 W D b c w b A H Z m A E t I I C G c x g v c R Z L j 3 w K V J w + a K M h S w 6 f L E j p A n j i D l W p E P c k A r d A 0 2 s e I x + / s u 3 + B e z 1 6 u N l q L R U M D 5 + y W 6 1 d G Z y B l t Y 1 t j r S / E b O G Q D Y W c w L 5 9 z 7 V E Z N c l Q K o R d 5 g 6 X H d l Z y b s j y L l J / 0 g h x z Q S i e Y N N 0 N k V S 6 9 J N S c e f a u Z B J z 6 K V b G E y w T t c T P W i q A i F z Q x h 9 n k I 3 h 5 o q u J R 5 V s d c C I g u x f L c U y Q P d k Z o Q Z r x y K 4 0 / F q n l 3 t j U w m T Q 5 L K 5 m + k 9 F I 7 d V R O r N b O a F q S 9 U s m d 1 1 E d F U 6 v o 4 m 5 u G Q O r Y f J c L 1 6 D B Z S I Z U p W X r W 3 h Y 7 5 R N E 4 J S P u O M A 1 P E 7 3 U w R k u H j 8 U b 3 o R b 2 u p / G M 5 r / A s 4 7 4 S Z q O L 9 0 6 n A X i h O N L w 8 m t F H I t M m k i p Y y 3 B + V k 6 0 x m k 8 X m l z V q r o k w S 5 Z B A g x q W i b E Q R R r T V 4 r p 0 J A K G u u 9 n 7 2 x o B 4 V U j g r + W 8 R y Z 1 R D 2 s o l X H I M E W q b a w X 4 M l b r L 9 k V v / u a Y r S y 7 v C C 5 a E G B J h Y a B N G j U X z z q 2 Z H p 6 k j V b g j V b U C R 1 j t M Q 3 h p S c / Z S 6 S J x q v Z j U q w h l S J U t j p U S C k q k w / o b F V T 9 p 2 W C K Q y 2 k p h W 0 v l B 3 h b x m K e P H j x 4 H Q 4 3 B K l Z j b z D H l s A V D h U Z l w r C p / b j J B G p t a u O L x 9 + l j l D d m l h v B X D 0 p f 1 M H d D g 5 j 3 T 1 b i i Q 6 Z / / 5 U f y + 8 W E o i M U u H J n 1 E 3 H W t F y O Z m J j Q 1 N A W 5 j 7 Y D m w e 6 w i 8 F o J + w K m 6 s N A y G e j o 6 I R j K E W W j m 4 Z y R j P N a K 0 m o 5 W h r i C u m L n s p f 5 A o T h H u s C H E 0 g 2 / J y p v Z C w 2 F H Y b s R x S V u V h m 5 3 t a k 0 m Z H h U D / A Z U m 1 r q d U D f Z 6 l l t B j B e + h 5 t x b M B t t h L D E 7 7 c 0 k k O s b M e z s z P S V 0 L Z G s 1 k z k k f S p c 5 z D t F N p y H M I n c R j v F 6 A d v / 2 B B v S k G Q d 5 m S y + o + L j h w X w v R S Y j h k y O q b G N 1 Y H r + J I 4 3 e W 4 x j O B / D e E k n L h f y b u e O u y C T Q d y l W R R 9 I Q F 6 3 D Z S y i j o U 8 K H e d j r T 5 k N J O O K 6 v x + 6 w 2 e t P I a X o n B J G P B U l d K o z w J m n W q V U 5 n I h m A L d 1 l I r w 3 K n E q H f Z E z s b O I Q R M V L y z I c E j k E H j y v D 5 u v a O L o h j J 1 X q 6 B 1 k r Q 6 C w T X 5 N H k S 3 G 6 a o u / O j d c 3 y X C + t M M U j R 9 a E M S n w u u j b o 4 Y x G p i N D n V C 8 f 5 z p K N x t L B + 5 H B A w 7 / A a G + z z h 4 m t p u + U S S Q I K r 4 T K g L k N v c c w X X Y U E W u Z T J J u q W d F G m c e H M F V i A g r h t U S I x N 0 G S c G h v r 5 P 6 K E U V L K K C p q U S m l k h m S u u k S Y X C k P 7 U I v 7 e b e Q E 7 H y 8 5 O w M m 3 U g E N 6 B 2 1 C e U P Y / A 4 S x Y Z M p U x 4 P P E w 7 d s j l i J C F w 1 A o J N r H p E F D q X 5 T O r E g 0 w E M 8 u v y 5 v I H s V x J 7 L n 3 m r 6 r 4 k R R O i W M l J a C 7 1 w A W U h l C m 6 b V C v D g R 1 R 0 U R 4 D S c 2 4 c 8 F Q 6 o 0 M m U h 1 W i w M u 3 Y E C R 1 L O W F e F y 8 c s b U k 2 u g q T S B 0 k j F m q i 2 N C J l r j a 0 V I K y b m p p y F p X i k V c l + 8 N F L 3 d d O P O H F P f S x 6 P l 9 x u D 7 k 9 L B y 6 T J w 7 u q 5 i 2 K G j i L G r L k Y 9 T d z K 6 + P F I A Q C o X R o z O u 0 O I e P J t 3 U X s 2 N H K w F E M Q 2 + T g t Z d o x g a J R z J r F v n / Q O B Z 5 t G A W B L Y G M z I 1 H 6 e 7 I 6 y l o h E + Z n K x / P v / + m X R 9 5 s 3 R S 3 E O 4 Z g + k l L h d Y N h Y C C k c L R I Q s q w D Y W A m 9 f 3 8 s m X r a q m N I + G Z K y A K y 0 T G m p C H G o C K L S U A 4 6 L m m q n N T C U S a H v j Z F J D m n y K Q 0 k U 6 P x e n e C N s m W j s l u O 9 V W V G 2 K Z x Q m 4 J Q + / d W c Y G g M D A 2 o c 0 / z n g l V p w L y I x V Q f i P / o Z n F 1 h q g V f R m P 6 R D c k j D Z N n K U I s Q x 4 9 6 E / F H T N P l Y M h k k M 2 / u 4 s Z E o T r Z 2 m W T s p M 0 9 t Z A k n 1 C / / 5 V 1 9 p 8 W N T W M n d X V U s J Z C p t u k 0 h q L x R Q k i C X 9 K l Q Q / d l n G W q f j o U w Z D J E c s i 0 N K k M e V r a 2 n U a 8 h 1 k c c T W U F O T E x S J h C W E E 8 O Q D Z r I k E l M P i l f 1 k 5 j c E g o M q E R / e 2 / / V z u d T O g q J 0 S t l R V e 8 n n 5 Y J P K D P A i K 2 l U D C Z p H r W 0 d P k r K C 1 y Z N L b O J A h B z m 2 M R 1 i H 6 s Q 6 K Y k E b 6 P 5 P j N D Y 6 z M d q t k N 5 Z a U M 6 J Z X V F J j c 7 O + 3 i K S 1 k w Q z F q X c w h Z K i v L y F 9 a k r V O F K O w h s q S W q R y 6 E C 9 q P + U h k r F N Z m M o A X E O Y t c p s I 8 a 8 A i P g k X E C Y X e Z B v 6 e l y T k L k q w q H H j + i Y D D g X M P f D c c Q f q O i s p p q 6 5 Q 3 T h F H E S g Q w E A 9 a x 8 m j p h 3 O K e J h D A c D t G 3 g y 5 x R I B M G H P 6 1 W 9 / y n e / s C 4 U q x T l 1 K P F 5 N i R R i 5 A F I B q w V K a C i 5 1 K X B N K o h U D s T R u V a u d u O l e l a A F 0 S j w h t C p U g F L x x C L Y p M 2 d K Q h x y a 8 z r 0 + v z k 9 e p Z D z q P I c q c U x K J J m g + r M g E A U w 8 y g S K R O D B 4 2 M W H A 9 P u 1 P l m m R T 7 9 / / 4 9 d Z 6 0 A x y 6 b p Q x m 4 u Q n Y 0 e D n Q t R E M q R C K y f a S h E L h E L B p U j F l Q C a y g w I 2 1 o L s n X g P F N j R U z e v 4 S 4 k I G 1 k j l n e + 8 c M q l 8 k j Q d O u c 5 P + U Y + Z q g 6 p p a i Q u J R H R + I y 7 X x O m b A Q / 5 X C g X x 6 y T u F y H B i 7 J c W 3 q R W M 0 M s 2 f k / K M 0 u H n D j B h F 7 5 2 p 9 i x 6 Q g F 7 O q o 4 R v n w k X H V U j k O C p U w W a Q y h x z h V B a C h V K V S w H m 4 1 U u F 9 H U k S R x 1 D x 0 R k X + T 3 q u c X E y 9 B K E E c L m e t 0 m k 5 P I x P I w h I I z K f i Q h 6 5 z h a c i 9 O B p l A q D S S C S Q i N p M i F N A 6 Z S O g 3 X R 9 k c o l 2 i p C / x E e v n H 4 R D 7 L p 4 L r S y 0 + y S X H l 6 m N K c m f X 7 f b q w V 4 T Y t A X 6 W 7 p D E t c h x j L k D Q J W U n r U A R K G 2 n F D J B G h z b U k f 6 L c / q 6 r r o o 7 a 5 3 l q e r U y a e r q U h j h Z j A i E E k S R U h M T x 5 O Q E V V X X C P m Q L m Y f k y h F S B Y Q B t 8 R j s b J z X 0 h m 1 g w 8 Y z G A p m + G y C O q 3 4 T + i D / 8 Z + / k e f Y j G B C P V a l s E n x x Z e P + C l s M p k Q B O L Q E M m Q S s i D Y 0 U i E E i O 8 Q 9 c U n 9 A L R 1 X U F H n e O O B S q 5 C 9 V + F O q a Q S s e 1 S F W f e X 2 v f q N F h o A o E w E X 1 e E N 6 0 g T M i m S p Z P I C k E a T S z b L B T R p E L 6 d 4 N u O t g c Y l O O y R U N c d a h f 6 S 0 E s z z q J D K k E l p J u x r / h / / + a + c 1 4 X M 5 7 X B 9 e U m J x R a V C E V y G O T C g S y N R X E k I s L D O Q C S 2 x t l S K Y f L M 5 1 n F J Y y y M p E F f r p H 9 m p U C F V x H N H n 4 r / z H H 5 0 m o U 6 X 6 / k I a S x H 2 y J U X w a N 4 a R B Q J p Z r u s V P k U i R y u l x 2 0 y P R k a p K b m F o d E k q 7 M x X A 0 K Z N a 8 c b B U i + 0 V p x C o a C U Q 0 o z w c z T 2 u n 6 I M m U J J A J f e L / / X / + d V P 2 m 2 x s e k I B Y 2 O z d L f 3 K T + N Z f J 5 v O T J Q q h c p l + K T J K G b 7 X S 5 N A h h 6 S k D l X E O W s B i X b u Z l 6 k z + U u A D 4 j J 7 l i p w 6 t N K 7 w E p M Q x 3 K k j k E G d Z K O t D C h y j G 5 V J 3 L F I d E k C x E s g g F s 2 1 8 3 k 1 P 5 4 j a a y J M H p x T h H o 8 7 a I d 5 R H Z V 8 / v S X d A 2 K Y e P H p 9 Y w m a n o e 2 w k y I G L 3 5 9 m u 0 Z 2 8 n 7 n h T w / V l 3 + Y n F A B S 3 b 4 7 x m R h Q u l J t K n J s y A V m 4 V C J I l r 4 o j Z Z z S V J a j 5 O g 4 W K G J J T N I B + W v H 9 d 8 U 7 E M 7 h 5 F u H X P V 1 T E L i g n O G a 7 g K t A h z p h r 7 H M g g j q Q Y 3 W d e p f u m a 6 Q S r M l R S J I h n b S 5 0 A U h I N T J B v 9 y 3 l o J i E Z r s M 2 Y B F q k a 3 A M M v B T b t r w 2 L 2 T Y w / l c F c I a L W T t F o h A b G i c b n Q D A 1 r e i H 7 5 y l 7 i 1 A J o A J N a R K Z A v g q 6 / 6 a T 4 Y Y 6 J k E k q R K q 1 P B c J I q O O W 8 B 8 V R + 0 3 a Q w V 4 l i O 8 E e d V z E G x 5 w D O 7 o A a Z m u W C B R g K u s d Y i K r U L 1 X 5 1 A J X d C f Y 7 j 6 r P O Z y S N 5 b X u 3 P 0 o h 1 g O q a L x J F 1 7 7 K V g B M e K O D i P c w 6 Z 9 K A 5 x 1 9 o D 9 L V R 1 4 h U 6 W P N Q + f A 4 n g c Y V 2 g m a a n 5 + j S N x H 9 0 c x u I s d Z G O 0 Y 8 c O + s W v f 4 y b 3 R L Y U o Q C r l z p p W A Y L l p N K B H V p 3 K B X J p Q K g Q 5 D K F U K A S x R I 6 F K P L X O p a f U 9 e o m A 7 l E g 0 n b S F U t u t 6 b 4 E P 1 H 8 V x 1 + u 5 D r i p M t / / A E R V J q 5 z p B F z v E / v y d J J 3 Z m 0 V A i D o l w D L J 8 3 o / B Y J N m k w n X q t D E c c 6 V h P Z J U H 1 p l F o q I 3 w H c Y p G m D B 8 C 6 r P p A g 1 O T F O D 2 e r R T O h z 9 T U 1 L h p J r 0 u F 6 6 r W 4 x Q w B d f 3 F t A K v S p x P Q D s Z C m i a W I o 0 N z j H 9 g h Z z T o a T h 2 3 W a R J G q Q g M V 4 7 9 O 0 u I w Z J A D D V R w H Z V a i Q A p 5 t o F I S L 6 m P / I P x z o O L Z Q V m 8 N V O m K O B w y Y W b D L i E H c V 9 o L k h s s n n 0 O U U i R S Z 1 v J B M a v Y J r t l Z H W a T E H s q x G h f f U B + V / p Q T C Q Q 6 u a Q c U C o K U W N j Y 3 0 z 7 / Z W m Q C t i S h g P H x W f r 2 + g A / I Z O H N Z O j r R D X x N K k E n J J X J P F E A z / 5 B g h v l U f I y Y h z k m q p K k g d a S Q d m A h S 6 6 j E u q I / N G B F V f n h S y p k E X + 8 z 8 c o / L r d A R d 9 V F q q 0 5 3 S M y x E r k 5 5 K V w z K Q Z 0 j j x l F b S J E q R T D s g D N n E w y f u c q T H 6 U h z U I g E + f 6 J i z q q Q 3 R 7 W M 3 f w 6 w W r M B + 7 2 d v U 8 f O V j z C l o P r a v / W J B Q A U n 1 z 7 a G Q K a W p d K g 0 l T H 9 N K F A H M s M 5 D 9 C D 4 d U 6 l j 9 V 2 m A I p c B r t P R F B Y k M B Z m O 9 d Z / J U 4 g I q t Y 8 4 5 + Z 8 e S g w V X o 4 R R 5 I 6 l u 9 Q C V z h 1 T H I I O d T A o J Y o R A I 5 F F p N o G M R j L E M k R S x N L C c T M d r M Q d k X 4 t j v H K m 5 / 8 4 h 1 q 7 2 j B T W 9 B E P 1 / F Q 2 6 t 5 L J F f Y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127753BF-D8F4-4915-B7BE-D310D1BAA8E2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1B69BAD5-D36F-4C08-84B9-C3BA02D8ADA3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Baserate  NEW ค่า K</vt:lpstr>
      <vt:lpstr>IP 65</vt:lpstr>
      <vt:lpstr>รับโอนล่วงหน้า</vt:lpstr>
      <vt:lpstr>แจ้งยอดหลังปรับเกลี่ย (2)</vt:lpstr>
      <vt:lpstr>Covid</vt:lpstr>
      <vt:lpstr>เหมาจ่าย HI-CI</vt:lpstr>
      <vt:lpstr>X-ray</vt:lpstr>
      <vt:lpstr>สรุปโอนเงิน</vt:lpstr>
      <vt:lpstr>นำเสนอ covid</vt:lpstr>
      <vt:lpstr>นำเสนอ (2)</vt:lpstr>
      <vt:lpstr>นำเสนอ ก..ย</vt:lpstr>
      <vt:lpstr>CF</vt:lpstr>
      <vt:lpstr>บริหารงบcovid</vt:lpstr>
      <vt:lpstr>ส่งมาด้วย2</vt:lpstr>
      <vt:lpstr>ปิดยอดประกัน 65</vt:lpstr>
      <vt:lpstr>นำเสนอ</vt:lpstr>
      <vt:lpstr>'แจ้งยอดหลังปรับเกลี่ย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2022-10-27T08:55:26Z</cp:lastPrinted>
  <dcterms:created xsi:type="dcterms:W3CDTF">2017-01-04T04:42:48Z</dcterms:created>
  <dcterms:modified xsi:type="dcterms:W3CDTF">2023-01-09T03:11:22Z</dcterms:modified>
</cp:coreProperties>
</file>